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7935" activeTab="0"/>
  </bookViews>
  <sheets>
    <sheet name="METHFORF" sheetId="1" r:id="rId1"/>
    <sheet name="METHACT" sheetId="2" r:id="rId2"/>
    <sheet name="METHNUCL" sheetId="3" r:id="rId3"/>
  </sheets>
  <definedNames>
    <definedName name="_xlnm.Print_Area" localSheetId="1">'METHACT'!$A$1:$J$141</definedName>
    <definedName name="_xlnm.Print_Area" localSheetId="0">'METHFORF'!$A$1:$J$98</definedName>
    <definedName name="_xlnm.Print_Area" localSheetId="2">'METHNUCL'!$A$1:$H$81</definedName>
  </definedNames>
  <calcPr fullCalcOnLoad="1"/>
</workbook>
</file>

<file path=xl/sharedStrings.xml><?xml version="1.0" encoding="utf-8"?>
<sst xmlns="http://schemas.openxmlformats.org/spreadsheetml/2006/main" count="287" uniqueCount="176">
  <si>
    <t xml:space="preserve">N.B.  Dans cet en-tête, les données doivent être introduites dans les cellules colorées en jaune (en cas d'impression en noir et </t>
  </si>
  <si>
    <t>blanc : cellules grisées), sauf en ce qui concerne le type d'affaires : dans ce cas, les mentions inutiles doivent être supprimées.</t>
  </si>
  <si>
    <t xml:space="preserve">EXERCICE : </t>
  </si>
  <si>
    <t xml:space="preserve">Nom de l'entreprise : </t>
  </si>
  <si>
    <t xml:space="preserve">Code : </t>
  </si>
  <si>
    <t xml:space="preserve">AFFAIRES : </t>
  </si>
  <si>
    <t>DIRECTES EN BELGIQUE (*)</t>
  </si>
  <si>
    <t>DIRECTES A L'ETRANGER (*)  :  PAYS :</t>
  </si>
  <si>
    <t>ACCEPTEES EN REASSURANCE (*)  :  PAYS :</t>
  </si>
  <si>
    <t>(*)  supprimer les mentions inutiles</t>
  </si>
  <si>
    <t>RISQUE(S) :</t>
  </si>
  <si>
    <t xml:space="preserve">N° COLONNE(S) DES STATISTIQUES: </t>
  </si>
  <si>
    <t>PROVISION POUR EGALISATION ET CATASTROPHES :</t>
  </si>
  <si>
    <t>méthode forfaitaire</t>
  </si>
  <si>
    <t xml:space="preserve">        Tous les montants sont à indiquer en euros</t>
  </si>
  <si>
    <t>N.B.  L'encodage des montants n'est permis que dans les cellules colorées en jaune (en cas d'impression</t>
  </si>
  <si>
    <t xml:space="preserve">en noir et blanc : cellules grisées).  Les cellules comportant des calculs automatiques sont protégées. </t>
  </si>
  <si>
    <t>Attention : une cellule complémentaire (C35) a été créée par rapport au formulaire annexé à la communication D.151.</t>
  </si>
  <si>
    <t>I. MENTIONS OBLIGATOIRES</t>
  </si>
  <si>
    <t>1. Primes</t>
  </si>
  <si>
    <t>1.1.Primes émises brutes de réassurance :</t>
  </si>
  <si>
    <t>1.2.Primes acquises brutes de réassurance :</t>
  </si>
  <si>
    <t>1.3.Primes acquises nettes de réassurance :</t>
  </si>
  <si>
    <t>2. Solde net avant produits des placements :</t>
  </si>
  <si>
    <t xml:space="preserve">    (1)</t>
  </si>
  <si>
    <t xml:space="preserve">   (avant tout prélèvement et alimentation de la </t>
  </si>
  <si>
    <t xml:space="preserve">   provision pour égalisation et catastrophes)</t>
  </si>
  <si>
    <t>3. Montant théorique de la provision</t>
  </si>
  <si>
    <t>Le plus élevé des 2 montants (2) et (4) :</t>
  </si>
  <si>
    <t>N.B.  Encoder dans la cellule C35 ci-dessous  le montant absolu du pourcentage applicable  :  350 ou 500.</t>
  </si>
  <si>
    <t>3.1. Sur la base des primes nettes</t>
  </si>
  <si>
    <t>350% ou 500% des primes acquises nettes</t>
  </si>
  <si>
    <t xml:space="preserve"> 350% x ......................  =</t>
  </si>
  <si>
    <t xml:space="preserve">   (2)</t>
  </si>
  <si>
    <t xml:space="preserve"> 500% x ......................  =</t>
  </si>
  <si>
    <t>3.2. Sur la base des primes brutes</t>
  </si>
  <si>
    <t>3.2.1. Rapport moyen entre la charge sinistres nette et la charge sinistres brute</t>
  </si>
  <si>
    <t>exercice (*)</t>
  </si>
  <si>
    <t>charge sinistres nette (N)</t>
  </si>
  <si>
    <t>charge sinistres brute (B)</t>
  </si>
  <si>
    <t>(N) / (B)</t>
  </si>
  <si>
    <t>somme</t>
  </si>
  <si>
    <t xml:space="preserve">   (3)</t>
  </si>
  <si>
    <t>(*) comptable / de survenance / de souscription  (supprimer les mentions inutiles)</t>
  </si>
  <si>
    <t>3.2.2. Calcul</t>
  </si>
  <si>
    <t xml:space="preserve">350% ou 500% des primes acquises brutes multipliées par le rapport </t>
  </si>
  <si>
    <t>moyen entre les charges sinistres nette et brute (3)</t>
  </si>
  <si>
    <t xml:space="preserve"> 350% x ..............................x......................  =</t>
  </si>
  <si>
    <t xml:space="preserve">   (4)</t>
  </si>
  <si>
    <t xml:space="preserve"> 500% x ..............................x......................  =</t>
  </si>
  <si>
    <t>II. A REMPLIR UNIQUEMENT EN CAS D'UTILISATION DE CETTE METHODE</t>
  </si>
  <si>
    <t>4. Alimentation de la provision</t>
  </si>
  <si>
    <t xml:space="preserve">(solde net avant produits des placements (1) &gt; 0) </t>
  </si>
  <si>
    <t xml:space="preserve">     alimentation : montant égal à (1) =</t>
  </si>
  <si>
    <t xml:space="preserve">  (5)</t>
  </si>
  <si>
    <t>5. Prélèvement sur la provision</t>
  </si>
  <si>
    <t xml:space="preserve">(solde net avant produits des placements (1) &lt; 0) </t>
  </si>
  <si>
    <t xml:space="preserve">     prélèvement : montant égal à (1) =</t>
  </si>
  <si>
    <t>6. Alimentation minimale de la provision</t>
  </si>
  <si>
    <t>( indépendamment du prélèvement éventuel)</t>
  </si>
  <si>
    <t>alimentation égale à 3,5 % du montant théorique</t>
  </si>
  <si>
    <t>3,5% x ................................ =</t>
  </si>
  <si>
    <t xml:space="preserve">  (6)</t>
  </si>
  <si>
    <t>7. Montant de la provision</t>
  </si>
  <si>
    <t>Provision en fin d'exercice précédent :</t>
  </si>
  <si>
    <t>Alimentation : le plus élevé des montants (5) et (6) * :</t>
  </si>
  <si>
    <t>+</t>
  </si>
  <si>
    <t>Prélèvement (maximum = provision en fin d'exercice précédent) :</t>
  </si>
  <si>
    <t>-</t>
  </si>
  <si>
    <t>Provision en fin d'exercice :</t>
  </si>
  <si>
    <t>=</t>
  </si>
  <si>
    <t>* : L'alimentation peut cependant être limitée à un montant inférieur afin que la provision en fin</t>
  </si>
  <si>
    <t xml:space="preserve">   d'exercice n'excède pas le montant théorique.  En outre, si le montant théorique est inférieur</t>
  </si>
  <si>
    <t xml:space="preserve">  à la provision en fin d'exercice précédent, le programme calcule si nécessaire une alimentation</t>
  </si>
  <si>
    <t xml:space="preserve"> négative, de sorte que la provision en fin d'exercice n'excède pas le montant théorique.</t>
  </si>
  <si>
    <t>EXERCICE :</t>
  </si>
  <si>
    <t>METHODE ACTUARIELLE</t>
  </si>
  <si>
    <t xml:space="preserve">  Les montants sont à indiquer en euros et les taux sous forme décimale (ex. : 25%-&gt;0,25)</t>
  </si>
  <si>
    <t>I. MENTIONS OBLIGATOIRES (*)</t>
  </si>
  <si>
    <t>(*)  L'utilisation du quotient de réduction dans les calculs est facultative :</t>
  </si>
  <si>
    <t xml:space="preserve">      si elle n'est pas souhaitée, ne pas introduire les taux de dépenses brutes (2.1. et 2.2.)</t>
  </si>
  <si>
    <t>2. Charge des sinistres, taux de sinistres et taux de dépenses</t>
  </si>
  <si>
    <t>2.1. Exercice sous revue :</t>
  </si>
  <si>
    <t>taux de sinistres nets :</t>
  </si>
  <si>
    <t>taux de dépenses brutes :</t>
  </si>
  <si>
    <t>2.2. Période d'observation</t>
  </si>
  <si>
    <t>Exercice (1)</t>
  </si>
  <si>
    <t>Charge sinistres nette (N)</t>
  </si>
  <si>
    <t>Charge sinistres brute (B)</t>
  </si>
  <si>
    <t>Taux de sinistres nets</t>
  </si>
  <si>
    <t>Ecart</t>
  </si>
  <si>
    <t>Carré des écarts</t>
  </si>
  <si>
    <t>Taux de dépenses brutes</t>
  </si>
  <si>
    <t>Résultat actuariel</t>
  </si>
  <si>
    <t>NA</t>
  </si>
  <si>
    <t>Moyenne</t>
  </si>
  <si>
    <t xml:space="preserve"> (3)</t>
  </si>
  <si>
    <t xml:space="preserve"> (5)</t>
  </si>
  <si>
    <t>Somme</t>
  </si>
  <si>
    <t xml:space="preserve"> (2)</t>
  </si>
  <si>
    <t xml:space="preserve"> (4)</t>
  </si>
  <si>
    <t>(1) comptable / de survenance / de souscription</t>
  </si>
  <si>
    <t>(supprimer les mentions inutiles)</t>
  </si>
  <si>
    <t>2.3. Ecart-type</t>
  </si>
  <si>
    <t xml:space="preserve">3. Quotient de réduction </t>
  </si>
  <si>
    <t>3.1. Chargement de sécurité :</t>
  </si>
  <si>
    <t>1 - (taux moyen de sinistres nets (3)) + taux moyen de dépenses brutes (5))</t>
  </si>
  <si>
    <t>1- (................................ + ....................................) =</t>
  </si>
  <si>
    <t>3.2. Quotient de réduction :</t>
  </si>
  <si>
    <t>1 / (1 + chargement de sécurité)</t>
  </si>
  <si>
    <t>1/ (1 +........................) =</t>
  </si>
  <si>
    <t>4. Montant théorique de la provision</t>
  </si>
  <si>
    <t>Le plus élevé des 2 montants (6) et (7), calculés comme suit :</t>
  </si>
  <si>
    <t>4.1. Sur la base des primes nettes</t>
  </si>
  <si>
    <t>4.1.1. sans quotient de réduction</t>
  </si>
  <si>
    <t>4,5 x écart-type x primes acquises nettes :</t>
  </si>
  <si>
    <t>4,5 x.....................x..............................  =</t>
  </si>
  <si>
    <t xml:space="preserve">       (6)</t>
  </si>
  <si>
    <t>4.1.2. avec quotient de réduction</t>
  </si>
  <si>
    <t>4,5 x écart-type x quotient de réduction x primes acquises nettes :</t>
  </si>
  <si>
    <t>4,5 x..................... x..............................x...........................  =</t>
  </si>
  <si>
    <t>4.2. Sur la base des primes brutes</t>
  </si>
  <si>
    <t>4.2.1. sans quotient de réduction</t>
  </si>
  <si>
    <t xml:space="preserve">4,5 x écart-type x primes acquises brutes x rapport moyen entre charges sinistres nette et brute (2) </t>
  </si>
  <si>
    <t>4,5 x.....................x................................................x.......................  =</t>
  </si>
  <si>
    <t xml:space="preserve">       (7)</t>
  </si>
  <si>
    <t>4.2.2. avec quotient de réduction</t>
  </si>
  <si>
    <t>4,5 x écart-type x quotient de réduction x primes acquises brutes x rapport moyen entre charges</t>
  </si>
  <si>
    <t xml:space="preserve">sinistres nette et brute (2) </t>
  </si>
  <si>
    <t>4,5 x.....................x...................x................................................x.......................  =</t>
  </si>
  <si>
    <t>5. Alimentation de la provision</t>
  </si>
  <si>
    <t>(taux moyen de sinistres nets (3) &gt; taux de sinistres nets de l'exercice)</t>
  </si>
  <si>
    <t>(taux moyen de sinistres nets - taux de sinistres nets de l'exercice) x primes acquises nettes</t>
  </si>
  <si>
    <t>(......................  - ....................) x ................................................ =</t>
  </si>
  <si>
    <t xml:space="preserve">       (8)</t>
  </si>
  <si>
    <t>6. Prélèvement sur la provision</t>
  </si>
  <si>
    <t>(taux de sinistres nets de l'exercice &gt; taux moyen de sinistres nets (3))</t>
  </si>
  <si>
    <t>6.1. sans quotient de réduction</t>
  </si>
  <si>
    <t>(taux de sinistres nets de l'exercice - taux moyen de sinistres nets) x primes acquises nettes</t>
  </si>
  <si>
    <t>6.2. avec quotient de réduction</t>
  </si>
  <si>
    <t>(taux de sinistres nets de l'exercice - taux moyen de sinistres nets) x quotient de réduction x</t>
  </si>
  <si>
    <t>primes acquises nettes</t>
  </si>
  <si>
    <t>(....................  - ..................) x ..................... x ......................... =</t>
  </si>
  <si>
    <t>7. Alimentation minimale de la provision</t>
  </si>
  <si>
    <t xml:space="preserve">       (9)</t>
  </si>
  <si>
    <t>8. Montant de la provision</t>
  </si>
  <si>
    <t>Alimentation : le plus élevé des montants (8) et (9) * :</t>
  </si>
  <si>
    <t xml:space="preserve">   à la provision en fin d'exercice précédent, le programme calcule si nécessaire une alimentation</t>
  </si>
  <si>
    <t xml:space="preserve">   négative, de sorte que la provision en fin d'exercice n'excède pas le montant théorique.</t>
  </si>
  <si>
    <t>méthode applicable aux risques nucléaires</t>
  </si>
  <si>
    <t xml:space="preserve">     Tous les montants sont à indiquer en euros</t>
  </si>
  <si>
    <t>1. Données statistiques</t>
  </si>
  <si>
    <t>1.4.Charge des sinistres :</t>
  </si>
  <si>
    <t xml:space="preserve">charge sinistres nette </t>
  </si>
  <si>
    <t>charge sinistres brute</t>
  </si>
  <si>
    <t>2. Calcul de la provision</t>
  </si>
  <si>
    <t>2.1. Rétention propre la plus élevée par installation nucléaire :</t>
  </si>
  <si>
    <t>2.2. 25% de la rétention propre pour l'ensemble des installations nucléaires :</t>
  </si>
  <si>
    <t xml:space="preserve"> 25% x ......................  =</t>
  </si>
  <si>
    <t xml:space="preserve">    (2)</t>
  </si>
  <si>
    <t>2.3. Solde net avant produits des placements :</t>
  </si>
  <si>
    <t xml:space="preserve">    (3)</t>
  </si>
  <si>
    <t>2.4. Montant théorique de la provision</t>
  </si>
  <si>
    <t xml:space="preserve">     montant le moins élevé de (1) et (2) =</t>
  </si>
  <si>
    <t xml:space="preserve">    (4)</t>
  </si>
  <si>
    <t>2.5. Alimentation de la provision</t>
  </si>
  <si>
    <t xml:space="preserve">(solde net avant produits des placements (3) &gt; 0) </t>
  </si>
  <si>
    <t xml:space="preserve">     montant égal à 30% de (4) =</t>
  </si>
  <si>
    <t xml:space="preserve">    (5)</t>
  </si>
  <si>
    <t xml:space="preserve">     alimentation : montant le moins élevé de (3) et (5) =</t>
  </si>
  <si>
    <t xml:space="preserve">    (6)</t>
  </si>
  <si>
    <t>2.6. Prélèvement sur la provision</t>
  </si>
  <si>
    <t xml:space="preserve">(solde net avant produits des placements (3) &lt; 0) </t>
  </si>
  <si>
    <t xml:space="preserve">     prélèvement : montant égal à (3) =</t>
  </si>
  <si>
    <t>2.7. Montant de la provision</t>
  </si>
  <si>
    <t>Alimentation : (6) * 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</si>
</sst>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&quot; BF&quot;_);\(#,##0&quot; BF&quot;\)"/>
    <numFmt numFmtId="189" formatCode="#,##0&quot; BF&quot;_);[Red]\(#,##0&quot; BF&quot;\)"/>
    <numFmt numFmtId="190" formatCode="#,##0.00&quot; BF&quot;_);\(#,##0.00&quot; BF&quot;\)"/>
    <numFmt numFmtId="191" formatCode="#,##0.00&quot; BF&quot;_);[Red]\(#,##0.00&quot; BF&quot;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54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8"/>
      <color indexed="10"/>
      <name val="MS Sans Serif"/>
      <family val="0"/>
    </font>
    <font>
      <b/>
      <sz val="8"/>
      <name val="MS Sans Serif"/>
      <family val="0"/>
    </font>
    <font>
      <i/>
      <sz val="8"/>
      <name val="MS Sans Serif"/>
      <family val="0"/>
    </font>
    <font>
      <b/>
      <sz val="14"/>
      <name val="MS Sans Serif"/>
      <family val="0"/>
    </font>
    <font>
      <sz val="12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10"/>
      <color indexed="10"/>
      <name val="MS Sans Serif"/>
      <family val="0"/>
    </font>
    <font>
      <b/>
      <sz val="10"/>
      <name val="MS Sans Serif"/>
      <family val="0"/>
    </font>
    <font>
      <sz val="10"/>
      <color indexed="10"/>
      <name val="MS Sans Serif"/>
      <family val="0"/>
    </font>
    <font>
      <i/>
      <sz val="10"/>
      <name val="MS Sans Serif"/>
      <family val="0"/>
    </font>
    <font>
      <b/>
      <i/>
      <sz val="8"/>
      <name val="MS Sans Serif"/>
      <family val="0"/>
    </font>
    <font>
      <sz val="8"/>
      <color indexed="8"/>
      <name val="MS Sans Serif"/>
      <family val="0"/>
    </font>
    <font>
      <sz val="8"/>
      <color indexed="9"/>
      <name val="MS Sans Serif"/>
      <family val="0"/>
    </font>
    <font>
      <sz val="8"/>
      <color indexed="14"/>
      <name val="MS Sans Serif"/>
      <family val="0"/>
    </font>
    <font>
      <b/>
      <sz val="8"/>
      <color indexed="8"/>
      <name val="MS Sans Serif"/>
      <family val="0"/>
    </font>
    <font>
      <b/>
      <sz val="9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0" xfId="56" applyFont="1">
      <alignment/>
      <protection/>
    </xf>
    <xf numFmtId="0" fontId="3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0" fontId="2" fillId="0" borderId="15" xfId="56" applyFont="1" applyBorder="1">
      <alignment/>
      <protection/>
    </xf>
    <xf numFmtId="0" fontId="4" fillId="0" borderId="16" xfId="56" applyFont="1" applyBorder="1" applyProtection="1">
      <alignment/>
      <protection/>
    </xf>
    <xf numFmtId="0" fontId="2" fillId="0" borderId="17" xfId="56" applyFont="1" applyBorder="1">
      <alignment/>
      <protection/>
    </xf>
    <xf numFmtId="0" fontId="2" fillId="33" borderId="18" xfId="56" applyFont="1" applyFill="1" applyBorder="1" applyProtection="1">
      <alignment/>
      <protection locked="0"/>
    </xf>
    <xf numFmtId="0" fontId="1" fillId="0" borderId="0" xfId="56">
      <alignment/>
      <protection/>
    </xf>
    <xf numFmtId="0" fontId="2" fillId="0" borderId="18" xfId="56" applyFont="1" applyBorder="1">
      <alignment/>
      <protection/>
    </xf>
    <xf numFmtId="0" fontId="2" fillId="0" borderId="19" xfId="56" applyFont="1" applyBorder="1" applyAlignment="1">
      <alignment horizontal="center"/>
      <protection/>
    </xf>
    <xf numFmtId="0" fontId="2" fillId="33" borderId="19" xfId="56" applyFont="1" applyFill="1" applyBorder="1" applyProtection="1">
      <alignment/>
      <protection locked="0"/>
    </xf>
    <xf numFmtId="0" fontId="2" fillId="0" borderId="20" xfId="56" applyFont="1" applyBorder="1" applyAlignment="1">
      <alignment horizontal="center"/>
      <protection/>
    </xf>
    <xf numFmtId="0" fontId="2" fillId="0" borderId="21" xfId="56" applyFont="1" applyBorder="1">
      <alignment/>
      <protection/>
    </xf>
    <xf numFmtId="0" fontId="2" fillId="0" borderId="18" xfId="56" applyFont="1" applyBorder="1" applyProtection="1">
      <alignment/>
      <protection locked="0"/>
    </xf>
    <xf numFmtId="0" fontId="2" fillId="0" borderId="0" xfId="56" applyFont="1" applyBorder="1">
      <alignment/>
      <protection/>
    </xf>
    <xf numFmtId="0" fontId="2" fillId="0" borderId="22" xfId="56" applyFont="1" applyBorder="1">
      <alignment/>
      <protection/>
    </xf>
    <xf numFmtId="0" fontId="1" fillId="0" borderId="23" xfId="56" applyBorder="1">
      <alignment/>
      <protection/>
    </xf>
    <xf numFmtId="0" fontId="2" fillId="0" borderId="0" xfId="56" applyFont="1" applyBorder="1" applyProtection="1">
      <alignment/>
      <protection locked="0"/>
    </xf>
    <xf numFmtId="0" fontId="2" fillId="33" borderId="0" xfId="56" applyFont="1" applyFill="1" applyBorder="1" applyProtection="1">
      <alignment/>
      <protection locked="0"/>
    </xf>
    <xf numFmtId="0" fontId="2" fillId="0" borderId="24" xfId="56" applyFont="1" applyBorder="1">
      <alignment/>
      <protection/>
    </xf>
    <xf numFmtId="0" fontId="5" fillId="0" borderId="25" xfId="56" applyFont="1" applyBorder="1">
      <alignment/>
      <protection/>
    </xf>
    <xf numFmtId="0" fontId="1" fillId="0" borderId="25" xfId="56" applyBorder="1">
      <alignment/>
      <protection/>
    </xf>
    <xf numFmtId="0" fontId="2" fillId="0" borderId="25" xfId="56" applyFont="1" applyBorder="1">
      <alignment/>
      <protection/>
    </xf>
    <xf numFmtId="0" fontId="2" fillId="0" borderId="26" xfId="56" applyFont="1" applyBorder="1">
      <alignment/>
      <protection/>
    </xf>
    <xf numFmtId="0" fontId="2" fillId="0" borderId="27" xfId="56" applyFont="1" applyBorder="1">
      <alignment/>
      <protection/>
    </xf>
    <xf numFmtId="0" fontId="2" fillId="33" borderId="28" xfId="56" applyFont="1" applyFill="1" applyBorder="1" applyProtection="1">
      <alignment/>
      <protection locked="0"/>
    </xf>
    <xf numFmtId="0" fontId="2" fillId="0" borderId="29" xfId="56" applyFont="1" applyBorder="1">
      <alignment/>
      <protection/>
    </xf>
    <xf numFmtId="0" fontId="2" fillId="0" borderId="28" xfId="56" applyFont="1" applyBorder="1">
      <alignment/>
      <protection/>
    </xf>
    <xf numFmtId="0" fontId="2" fillId="0" borderId="30" xfId="56" applyFont="1" applyBorder="1" applyAlignment="1">
      <alignment horizontal="left"/>
      <protection/>
    </xf>
    <xf numFmtId="0" fontId="2" fillId="0" borderId="31" xfId="56" applyFont="1" applyBorder="1">
      <alignment/>
      <protection/>
    </xf>
    <xf numFmtId="0" fontId="2" fillId="0" borderId="32" xfId="56" applyFont="1" applyBorder="1">
      <alignment/>
      <protection/>
    </xf>
    <xf numFmtId="0" fontId="6" fillId="0" borderId="33" xfId="56" applyFont="1" applyBorder="1">
      <alignment/>
      <protection/>
    </xf>
    <xf numFmtId="0" fontId="1" fillId="0" borderId="18" xfId="56" applyBorder="1">
      <alignment/>
      <protection/>
    </xf>
    <xf numFmtId="0" fontId="7" fillId="0" borderId="18" xfId="56" applyFont="1" applyBorder="1">
      <alignment/>
      <protection/>
    </xf>
    <xf numFmtId="0" fontId="1" fillId="0" borderId="34" xfId="56" applyBorder="1">
      <alignment/>
      <protection/>
    </xf>
    <xf numFmtId="0" fontId="1" fillId="0" borderId="35" xfId="56" applyBorder="1">
      <alignment/>
      <protection/>
    </xf>
    <xf numFmtId="0" fontId="6" fillId="0" borderId="25" xfId="56" applyFont="1" applyBorder="1">
      <alignment/>
      <protection/>
    </xf>
    <xf numFmtId="0" fontId="7" fillId="0" borderId="25" xfId="56" applyFont="1" applyBorder="1">
      <alignment/>
      <protection/>
    </xf>
    <xf numFmtId="0" fontId="1" fillId="0" borderId="36" xfId="56" applyBorder="1">
      <alignment/>
      <protection/>
    </xf>
    <xf numFmtId="0" fontId="1" fillId="0" borderId="0" xfId="56" applyBorder="1">
      <alignment/>
      <protection/>
    </xf>
    <xf numFmtId="0" fontId="7" fillId="0" borderId="0" xfId="56" applyFont="1" applyBorder="1">
      <alignment/>
      <protection/>
    </xf>
    <xf numFmtId="0" fontId="8" fillId="0" borderId="17" xfId="56" applyFont="1" applyBorder="1" applyAlignment="1">
      <alignment horizontal="left"/>
      <protection/>
    </xf>
    <xf numFmtId="0" fontId="9" fillId="0" borderId="19" xfId="56" applyFont="1" applyBorder="1">
      <alignment/>
      <protection/>
    </xf>
    <xf numFmtId="0" fontId="7" fillId="0" borderId="37" xfId="56" applyFont="1" applyBorder="1">
      <alignment/>
      <protection/>
    </xf>
    <xf numFmtId="0" fontId="1" fillId="0" borderId="37" xfId="56" applyBorder="1">
      <alignment/>
      <protection/>
    </xf>
    <xf numFmtId="0" fontId="8" fillId="0" borderId="0" xfId="56" applyFont="1" applyBorder="1" applyAlignment="1">
      <alignment horizontal="left"/>
      <protection/>
    </xf>
    <xf numFmtId="0" fontId="9" fillId="0" borderId="0" xfId="56" applyFont="1" applyBorder="1">
      <alignment/>
      <protection/>
    </xf>
    <xf numFmtId="0" fontId="10" fillId="0" borderId="38" xfId="56" applyFont="1" applyBorder="1">
      <alignment/>
      <protection/>
    </xf>
    <xf numFmtId="0" fontId="1" fillId="0" borderId="39" xfId="56" applyBorder="1">
      <alignment/>
      <protection/>
    </xf>
    <xf numFmtId="0" fontId="2" fillId="0" borderId="39" xfId="56" applyFont="1" applyBorder="1">
      <alignment/>
      <protection/>
    </xf>
    <xf numFmtId="0" fontId="2" fillId="0" borderId="40" xfId="56" applyFont="1" applyBorder="1">
      <alignment/>
      <protection/>
    </xf>
    <xf numFmtId="0" fontId="10" fillId="0" borderId="23" xfId="56" applyFont="1" applyBorder="1">
      <alignment/>
      <protection/>
    </xf>
    <xf numFmtId="0" fontId="10" fillId="0" borderId="41" xfId="56" applyFont="1" applyBorder="1">
      <alignment/>
      <protection/>
    </xf>
    <xf numFmtId="0" fontId="8" fillId="0" borderId="28" xfId="56" applyFont="1" applyBorder="1" applyAlignment="1">
      <alignment horizontal="left"/>
      <protection/>
    </xf>
    <xf numFmtId="0" fontId="9" fillId="0" borderId="28" xfId="56" applyFont="1" applyBorder="1">
      <alignment/>
      <protection/>
    </xf>
    <xf numFmtId="0" fontId="7" fillId="0" borderId="28" xfId="56" applyFont="1" applyBorder="1">
      <alignment/>
      <protection/>
    </xf>
    <xf numFmtId="0" fontId="1" fillId="0" borderId="42" xfId="56" applyBorder="1">
      <alignment/>
      <protection/>
    </xf>
    <xf numFmtId="0" fontId="1" fillId="0" borderId="28" xfId="56" applyBorder="1">
      <alignment/>
      <protection/>
    </xf>
    <xf numFmtId="0" fontId="9" fillId="0" borderId="43" xfId="56" applyFont="1" applyBorder="1">
      <alignment/>
      <protection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1" fillId="34" borderId="43" xfId="56" applyFill="1" applyBorder="1" applyProtection="1">
      <alignment/>
      <protection locked="0"/>
    </xf>
    <xf numFmtId="1" fontId="1" fillId="0" borderId="0" xfId="56" applyNumberFormat="1" applyAlignment="1" quotePrefix="1">
      <alignment horizontal="left"/>
      <protection/>
    </xf>
    <xf numFmtId="0" fontId="11" fillId="0" borderId="43" xfId="56" applyFont="1" applyFill="1" applyBorder="1">
      <alignment/>
      <protection/>
    </xf>
    <xf numFmtId="0" fontId="12" fillId="0" borderId="39" xfId="56" applyFont="1" applyBorder="1">
      <alignment/>
      <protection/>
    </xf>
    <xf numFmtId="0" fontId="1" fillId="0" borderId="40" xfId="56" applyBorder="1">
      <alignment/>
      <protection/>
    </xf>
    <xf numFmtId="0" fontId="12" fillId="0" borderId="28" xfId="56" applyFont="1" applyBorder="1">
      <alignment/>
      <protection/>
    </xf>
    <xf numFmtId="0" fontId="12" fillId="34" borderId="43" xfId="56" applyNumberFormat="1" applyFont="1" applyFill="1" applyBorder="1" applyProtection="1">
      <alignment/>
      <protection locked="0"/>
    </xf>
    <xf numFmtId="0" fontId="10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8" fillId="0" borderId="0" xfId="56" applyFont="1">
      <alignment/>
      <protection/>
    </xf>
    <xf numFmtId="0" fontId="1" fillId="0" borderId="0" xfId="56" quotePrefix="1">
      <alignment/>
      <protection/>
    </xf>
    <xf numFmtId="0" fontId="11" fillId="0" borderId="43" xfId="56" applyFont="1" applyBorder="1">
      <alignment/>
      <protection/>
    </xf>
    <xf numFmtId="0" fontId="11" fillId="0" borderId="43" xfId="56" applyFont="1" applyBorder="1" applyAlignment="1">
      <alignment horizontal="center"/>
      <protection/>
    </xf>
    <xf numFmtId="0" fontId="1" fillId="34" borderId="17" xfId="56" applyFont="1" applyFill="1" applyBorder="1" applyProtection="1">
      <alignment/>
      <protection locked="0"/>
    </xf>
    <xf numFmtId="0" fontId="1" fillId="35" borderId="43" xfId="56" applyFont="1" applyFill="1" applyBorder="1">
      <alignment/>
      <protection/>
    </xf>
    <xf numFmtId="0" fontId="1" fillId="0" borderId="0" xfId="56" applyAlignment="1">
      <alignment/>
      <protection/>
    </xf>
    <xf numFmtId="0" fontId="11" fillId="0" borderId="43" xfId="56" applyFont="1" applyBorder="1" applyAlignment="1">
      <alignment horizontal="left"/>
      <protection/>
    </xf>
    <xf numFmtId="0" fontId="11" fillId="0" borderId="17" xfId="56" applyFont="1" applyFill="1" applyBorder="1">
      <alignment/>
      <protection/>
    </xf>
    <xf numFmtId="0" fontId="11" fillId="0" borderId="44" xfId="56" applyFont="1" applyFill="1" applyBorder="1">
      <alignment/>
      <protection/>
    </xf>
    <xf numFmtId="0" fontId="11" fillId="0" borderId="0" xfId="56" applyFont="1" applyProtection="1">
      <alignment/>
      <protection locked="0"/>
    </xf>
    <xf numFmtId="0" fontId="1" fillId="0" borderId="0" xfId="56" applyFont="1">
      <alignment/>
      <protection/>
    </xf>
    <xf numFmtId="0" fontId="11" fillId="0" borderId="17" xfId="56" applyFont="1" applyBorder="1">
      <alignment/>
      <protection/>
    </xf>
    <xf numFmtId="0" fontId="1" fillId="0" borderId="19" xfId="56" applyBorder="1">
      <alignment/>
      <protection/>
    </xf>
    <xf numFmtId="0" fontId="13" fillId="0" borderId="0" xfId="56" applyFont="1">
      <alignment/>
      <protection/>
    </xf>
    <xf numFmtId="0" fontId="1" fillId="0" borderId="0" xfId="56" applyAlignment="1">
      <alignment horizontal="right"/>
      <protection/>
    </xf>
    <xf numFmtId="0" fontId="3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0" xfId="55" applyFont="1">
      <alignment/>
      <protection/>
    </xf>
    <xf numFmtId="0" fontId="3" fillId="0" borderId="13" xfId="55" applyFont="1" applyBorder="1">
      <alignment/>
      <protection/>
    </xf>
    <xf numFmtId="0" fontId="2" fillId="0" borderId="14" xfId="55" applyFont="1" applyBorder="1">
      <alignment/>
      <protection/>
    </xf>
    <xf numFmtId="0" fontId="2" fillId="0" borderId="15" xfId="55" applyFont="1" applyBorder="1">
      <alignment/>
      <protection/>
    </xf>
    <xf numFmtId="0" fontId="4" fillId="0" borderId="16" xfId="55" applyFont="1" applyBorder="1" applyProtection="1">
      <alignment/>
      <protection/>
    </xf>
    <xf numFmtId="0" fontId="2" fillId="0" borderId="17" xfId="55" applyFont="1" applyBorder="1">
      <alignment/>
      <protection/>
    </xf>
    <xf numFmtId="0" fontId="2" fillId="0" borderId="19" xfId="55" applyFont="1" applyBorder="1">
      <alignment/>
      <protection/>
    </xf>
    <xf numFmtId="0" fontId="2" fillId="33" borderId="18" xfId="55" applyFont="1" applyFill="1" applyBorder="1" applyProtection="1">
      <alignment/>
      <protection locked="0"/>
    </xf>
    <xf numFmtId="0" fontId="2" fillId="0" borderId="18" xfId="55" applyFont="1" applyBorder="1">
      <alignment/>
      <protection/>
    </xf>
    <xf numFmtId="0" fontId="2" fillId="0" borderId="19" xfId="55" applyFont="1" applyBorder="1" applyAlignment="1">
      <alignment horizontal="center"/>
      <protection/>
    </xf>
    <xf numFmtId="0" fontId="2" fillId="33" borderId="19" xfId="55" applyFont="1" applyFill="1" applyBorder="1" applyProtection="1">
      <alignment/>
      <protection locked="0"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>
      <alignment/>
      <protection/>
    </xf>
    <xf numFmtId="0" fontId="2" fillId="0" borderId="18" xfId="55" applyFont="1" applyBorder="1" applyProtection="1">
      <alignment/>
      <protection locked="0"/>
    </xf>
    <xf numFmtId="0" fontId="2" fillId="0" borderId="0" xfId="55" applyFont="1" applyBorder="1">
      <alignment/>
      <protection/>
    </xf>
    <xf numFmtId="0" fontId="2" fillId="0" borderId="22" xfId="55" applyFont="1" applyBorder="1">
      <alignment/>
      <protection/>
    </xf>
    <xf numFmtId="0" fontId="1" fillId="0" borderId="23" xfId="55" applyBorder="1">
      <alignment/>
      <protection/>
    </xf>
    <xf numFmtId="0" fontId="2" fillId="0" borderId="0" xfId="55" applyFont="1" applyBorder="1" applyProtection="1">
      <alignment/>
      <protection locked="0"/>
    </xf>
    <xf numFmtId="0" fontId="1" fillId="0" borderId="0" xfId="55">
      <alignment/>
      <protection/>
    </xf>
    <xf numFmtId="0" fontId="2" fillId="33" borderId="0" xfId="55" applyFont="1" applyFill="1" applyBorder="1" applyProtection="1">
      <alignment/>
      <protection locked="0"/>
    </xf>
    <xf numFmtId="0" fontId="2" fillId="0" borderId="24" xfId="55" applyFont="1" applyBorder="1">
      <alignment/>
      <protection/>
    </xf>
    <xf numFmtId="0" fontId="5" fillId="0" borderId="25" xfId="55" applyFont="1" applyBorder="1">
      <alignment/>
      <protection/>
    </xf>
    <xf numFmtId="0" fontId="1" fillId="0" borderId="25" xfId="55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33" borderId="28" xfId="55" applyFont="1" applyFill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30" xfId="55" applyFont="1" applyBorder="1" applyAlignment="1">
      <alignment horizontal="left"/>
      <protection/>
    </xf>
    <xf numFmtId="0" fontId="2" fillId="0" borderId="32" xfId="55" applyFont="1" applyBorder="1">
      <alignment/>
      <protection/>
    </xf>
    <xf numFmtId="0" fontId="11" fillId="0" borderId="38" xfId="55" applyFont="1" applyBorder="1">
      <alignment/>
      <protection/>
    </xf>
    <xf numFmtId="0" fontId="1" fillId="0" borderId="39" xfId="55" applyFont="1" applyBorder="1">
      <alignment/>
      <protection/>
    </xf>
    <xf numFmtId="0" fontId="11" fillId="0" borderId="39" xfId="55" applyFont="1" applyBorder="1">
      <alignment/>
      <protection/>
    </xf>
    <xf numFmtId="0" fontId="1" fillId="0" borderId="40" xfId="55" applyFont="1" applyBorder="1">
      <alignment/>
      <protection/>
    </xf>
    <xf numFmtId="0" fontId="1" fillId="0" borderId="0" xfId="55" applyFont="1">
      <alignment/>
      <protection/>
    </xf>
    <xf numFmtId="0" fontId="2" fillId="0" borderId="41" xfId="55" applyFont="1" applyBorder="1">
      <alignment/>
      <protection/>
    </xf>
    <xf numFmtId="0" fontId="4" fillId="0" borderId="28" xfId="55" applyFont="1" applyBorder="1">
      <alignment/>
      <protection/>
    </xf>
    <xf numFmtId="0" fontId="2" fillId="0" borderId="42" xfId="55" applyFont="1" applyBorder="1">
      <alignment/>
      <protection/>
    </xf>
    <xf numFmtId="0" fontId="4" fillId="0" borderId="0" xfId="55" applyFont="1" applyBorder="1">
      <alignment/>
      <protection/>
    </xf>
    <xf numFmtId="0" fontId="14" fillId="0" borderId="17" xfId="55" applyFont="1" applyBorder="1" applyAlignment="1">
      <alignment horizontal="left"/>
      <protection/>
    </xf>
    <xf numFmtId="0" fontId="1" fillId="0" borderId="19" xfId="55" applyBorder="1">
      <alignment/>
      <protection/>
    </xf>
    <xf numFmtId="0" fontId="4" fillId="0" borderId="19" xfId="55" applyFont="1" applyBorder="1">
      <alignment/>
      <protection/>
    </xf>
    <xf numFmtId="0" fontId="2" fillId="0" borderId="37" xfId="55" applyFont="1" applyBorder="1">
      <alignment/>
      <protection/>
    </xf>
    <xf numFmtId="0" fontId="10" fillId="0" borderId="38" xfId="55" applyFont="1" applyBorder="1">
      <alignment/>
      <protection/>
    </xf>
    <xf numFmtId="0" fontId="1" fillId="0" borderId="39" xfId="55" applyBorder="1">
      <alignment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10" fillId="0" borderId="41" xfId="55" applyFont="1" applyBorder="1">
      <alignment/>
      <protection/>
    </xf>
    <xf numFmtId="0" fontId="1" fillId="0" borderId="28" xfId="55" applyBorder="1">
      <alignment/>
      <protection/>
    </xf>
    <xf numFmtId="0" fontId="4" fillId="0" borderId="43" xfId="55" applyFont="1" applyBorder="1">
      <alignment/>
      <protection/>
    </xf>
    <xf numFmtId="0" fontId="4" fillId="0" borderId="0" xfId="55" applyFont="1">
      <alignment/>
      <protection/>
    </xf>
    <xf numFmtId="0" fontId="5" fillId="0" borderId="39" xfId="55" applyFont="1" applyBorder="1">
      <alignment/>
      <protection/>
    </xf>
    <xf numFmtId="0" fontId="5" fillId="0" borderId="28" xfId="55" applyFont="1" applyBorder="1">
      <alignment/>
      <protection/>
    </xf>
    <xf numFmtId="0" fontId="2" fillId="33" borderId="43" xfId="55" applyFont="1" applyFill="1" applyBorder="1" applyProtection="1">
      <alignment/>
      <protection locked="0"/>
    </xf>
    <xf numFmtId="0" fontId="2" fillId="0" borderId="0" xfId="55" applyFont="1" applyProtection="1">
      <alignment/>
      <protection/>
    </xf>
    <xf numFmtId="0" fontId="2" fillId="33" borderId="43" xfId="55" applyFont="1" applyFill="1" applyBorder="1" applyAlignment="1" applyProtection="1">
      <alignment horizontal="right"/>
      <protection locked="0"/>
    </xf>
    <xf numFmtId="0" fontId="2" fillId="0" borderId="0" xfId="55" applyFont="1" applyAlignment="1">
      <alignment wrapText="1"/>
      <protection/>
    </xf>
    <xf numFmtId="0" fontId="2" fillId="0" borderId="45" xfId="55" applyFont="1" applyBorder="1" applyAlignment="1">
      <alignment horizontal="center" wrapText="1"/>
      <protection/>
    </xf>
    <xf numFmtId="0" fontId="2" fillId="0" borderId="46" xfId="55" applyFont="1" applyBorder="1" applyAlignment="1">
      <alignment horizontal="center" wrapText="1"/>
      <protection/>
    </xf>
    <xf numFmtId="0" fontId="2" fillId="0" borderId="47" xfId="55" applyFont="1" applyBorder="1" applyAlignment="1">
      <alignment horizontal="center" wrapText="1"/>
      <protection/>
    </xf>
    <xf numFmtId="0" fontId="2" fillId="0" borderId="48" xfId="55" applyFont="1" applyBorder="1" applyAlignment="1">
      <alignment horizontal="center" wrapText="1"/>
      <protection/>
    </xf>
    <xf numFmtId="0" fontId="2" fillId="0" borderId="49" xfId="55" applyFont="1" applyBorder="1" applyAlignment="1">
      <alignment horizontal="center" wrapText="1"/>
      <protection/>
    </xf>
    <xf numFmtId="0" fontId="2" fillId="0" borderId="50" xfId="55" applyFont="1" applyBorder="1" applyAlignment="1">
      <alignment horizontal="center" wrapText="1"/>
      <protection/>
    </xf>
    <xf numFmtId="0" fontId="2" fillId="0" borderId="0" xfId="55" applyFont="1" applyAlignment="1">
      <alignment horizontal="center"/>
      <protection/>
    </xf>
    <xf numFmtId="0" fontId="2" fillId="33" borderId="17" xfId="55" applyFont="1" applyFill="1" applyBorder="1" applyProtection="1">
      <alignment/>
      <protection locked="0"/>
    </xf>
    <xf numFmtId="0" fontId="2" fillId="35" borderId="51" xfId="55" applyFont="1" applyFill="1" applyBorder="1">
      <alignment/>
      <protection/>
    </xf>
    <xf numFmtId="0" fontId="2" fillId="0" borderId="43" xfId="55" applyFont="1" applyBorder="1" applyAlignment="1">
      <alignment horizontal="center"/>
      <protection/>
    </xf>
    <xf numFmtId="0" fontId="2" fillId="35" borderId="43" xfId="55" applyFont="1" applyFill="1" applyBorder="1">
      <alignment/>
      <protection/>
    </xf>
    <xf numFmtId="0" fontId="2" fillId="0" borderId="52" xfId="55" applyFont="1" applyFill="1" applyBorder="1" applyAlignment="1">
      <alignment horizontal="center"/>
      <protection/>
    </xf>
    <xf numFmtId="0" fontId="2" fillId="33" borderId="45" xfId="55" applyFont="1" applyFill="1" applyBorder="1" applyProtection="1">
      <alignment/>
      <protection locked="0"/>
    </xf>
    <xf numFmtId="0" fontId="4" fillId="0" borderId="52" xfId="55" applyFont="1" applyFill="1" applyBorder="1">
      <alignment/>
      <protection/>
    </xf>
    <xf numFmtId="0" fontId="2" fillId="33" borderId="53" xfId="55" applyFont="1" applyFill="1" applyBorder="1" applyProtection="1">
      <alignment/>
      <protection locked="0"/>
    </xf>
    <xf numFmtId="0" fontId="2" fillId="33" borderId="29" xfId="55" applyFont="1" applyFill="1" applyBorder="1" applyProtection="1">
      <alignment/>
      <protection locked="0"/>
    </xf>
    <xf numFmtId="0" fontId="2" fillId="33" borderId="30" xfId="55" applyFont="1" applyFill="1" applyBorder="1" applyProtection="1">
      <alignment/>
      <protection locked="0"/>
    </xf>
    <xf numFmtId="0" fontId="2" fillId="35" borderId="54" xfId="55" applyFont="1" applyFill="1" applyBorder="1">
      <alignment/>
      <protection/>
    </xf>
    <xf numFmtId="0" fontId="2" fillId="33" borderId="55" xfId="55" applyFont="1" applyFill="1" applyBorder="1" applyProtection="1">
      <alignment/>
      <protection locked="0"/>
    </xf>
    <xf numFmtId="0" fontId="2" fillId="33" borderId="56" xfId="55" applyFont="1" applyFill="1" applyBorder="1" applyProtection="1">
      <alignment/>
      <protection locked="0"/>
    </xf>
    <xf numFmtId="0" fontId="2" fillId="0" borderId="45" xfId="55" applyFont="1" applyBorder="1">
      <alignment/>
      <protection/>
    </xf>
    <xf numFmtId="0" fontId="15" fillId="35" borderId="46" xfId="55" applyFont="1" applyFill="1" applyBorder="1">
      <alignment/>
      <protection/>
    </xf>
    <xf numFmtId="0" fontId="15" fillId="35" borderId="57" xfId="55" applyFont="1" applyFill="1" applyBorder="1">
      <alignment/>
      <protection/>
    </xf>
    <xf numFmtId="0" fontId="4" fillId="0" borderId="49" xfId="55" applyFont="1" applyFill="1" applyBorder="1">
      <alignment/>
      <protection/>
    </xf>
    <xf numFmtId="0" fontId="16" fillId="35" borderId="55" xfId="55" applyFont="1" applyFill="1" applyBorder="1" quotePrefix="1">
      <alignment/>
      <protection/>
    </xf>
    <xf numFmtId="0" fontId="2" fillId="35" borderId="49" xfId="55" applyFont="1" applyFill="1" applyBorder="1">
      <alignment/>
      <protection/>
    </xf>
    <xf numFmtId="0" fontId="2" fillId="0" borderId="58" xfId="55" applyFont="1" applyBorder="1">
      <alignment/>
      <protection/>
    </xf>
    <xf numFmtId="0" fontId="4" fillId="0" borderId="37" xfId="55" applyFont="1" applyFill="1" applyBorder="1">
      <alignment/>
      <protection/>
    </xf>
    <xf numFmtId="0" fontId="4" fillId="0" borderId="43" xfId="55" applyFont="1" applyFill="1" applyBorder="1">
      <alignment/>
      <protection/>
    </xf>
    <xf numFmtId="0" fontId="2" fillId="35" borderId="55" xfId="55" applyFont="1" applyFill="1" applyBorder="1">
      <alignment/>
      <protection/>
    </xf>
    <xf numFmtId="0" fontId="2" fillId="0" borderId="55" xfId="55" applyFont="1" applyBorder="1" applyAlignment="1">
      <alignment horizontal="center"/>
      <protection/>
    </xf>
    <xf numFmtId="0" fontId="2" fillId="35" borderId="59" xfId="55" applyFont="1" applyFill="1" applyBorder="1">
      <alignment/>
      <protection/>
    </xf>
    <xf numFmtId="0" fontId="4" fillId="0" borderId="0" xfId="55" applyFont="1" applyProtection="1">
      <alignment/>
      <protection locked="0"/>
    </xf>
    <xf numFmtId="0" fontId="14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4" fillId="0" borderId="43" xfId="55" applyFont="1" applyFill="1" applyBorder="1" applyAlignment="1">
      <alignment horizontal="right"/>
      <protection/>
    </xf>
    <xf numFmtId="0" fontId="5" fillId="0" borderId="0" xfId="55" applyFont="1">
      <alignment/>
      <protection/>
    </xf>
    <xf numFmtId="0" fontId="2" fillId="0" borderId="0" xfId="55" applyFont="1" quotePrefix="1">
      <alignment/>
      <protection/>
    </xf>
    <xf numFmtId="0" fontId="4" fillId="0" borderId="17" xfId="55" applyFont="1" applyBorder="1">
      <alignment/>
      <protection/>
    </xf>
    <xf numFmtId="0" fontId="17" fillId="0" borderId="0" xfId="55" applyFont="1">
      <alignment/>
      <protection/>
    </xf>
    <xf numFmtId="0" fontId="4" fillId="33" borderId="43" xfId="55" applyFont="1" applyFill="1" applyBorder="1" applyProtection="1">
      <alignment/>
      <protection locked="0"/>
    </xf>
    <xf numFmtId="0" fontId="18" fillId="0" borderId="43" xfId="55" applyFont="1" applyFill="1" applyBorder="1">
      <alignment/>
      <protection/>
    </xf>
    <xf numFmtId="0" fontId="4" fillId="0" borderId="44" xfId="55" applyFont="1" applyFill="1" applyBorder="1">
      <alignment/>
      <protection/>
    </xf>
    <xf numFmtId="0" fontId="3" fillId="0" borderId="10" xfId="57" applyFont="1" applyBorder="1">
      <alignment/>
      <protection/>
    </xf>
    <xf numFmtId="0" fontId="2" fillId="0" borderId="11" xfId="57" applyFont="1" applyBorder="1">
      <alignment/>
      <protection/>
    </xf>
    <xf numFmtId="0" fontId="2" fillId="0" borderId="12" xfId="57" applyFont="1" applyBorder="1">
      <alignment/>
      <protection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3" fillId="0" borderId="13" xfId="57" applyFont="1" applyBorder="1">
      <alignment/>
      <protection/>
    </xf>
    <xf numFmtId="0" fontId="2" fillId="0" borderId="14" xfId="57" applyFont="1" applyBorder="1">
      <alignment/>
      <protection/>
    </xf>
    <xf numFmtId="0" fontId="2" fillId="0" borderId="15" xfId="57" applyFont="1" applyBorder="1">
      <alignment/>
      <protection/>
    </xf>
    <xf numFmtId="0" fontId="4" fillId="0" borderId="16" xfId="57" applyFont="1" applyBorder="1" applyProtection="1">
      <alignment/>
      <protection/>
    </xf>
    <xf numFmtId="0" fontId="2" fillId="0" borderId="17" xfId="57" applyFont="1" applyBorder="1">
      <alignment/>
      <protection/>
    </xf>
    <xf numFmtId="0" fontId="2" fillId="33" borderId="0" xfId="57" applyFont="1" applyFill="1" applyBorder="1" applyProtection="1">
      <alignment/>
      <protection locked="0"/>
    </xf>
    <xf numFmtId="0" fontId="2" fillId="36" borderId="18" xfId="57" applyFont="1" applyFill="1" applyBorder="1" applyProtection="1">
      <alignment/>
      <protection locked="0"/>
    </xf>
    <xf numFmtId="0" fontId="2" fillId="0" borderId="19" xfId="57" applyFont="1" applyBorder="1" applyAlignment="1">
      <alignment horizontal="center"/>
      <protection/>
    </xf>
    <xf numFmtId="0" fontId="2" fillId="33" borderId="25" xfId="57" applyFont="1" applyFill="1" applyBorder="1" applyProtection="1">
      <alignment/>
      <protection locked="0"/>
    </xf>
    <xf numFmtId="0" fontId="2" fillId="0" borderId="20" xfId="57" applyFont="1" applyBorder="1" applyAlignment="1">
      <alignment horizontal="center"/>
      <protection/>
    </xf>
    <xf numFmtId="0" fontId="2" fillId="0" borderId="21" xfId="57" applyFont="1" applyBorder="1">
      <alignment/>
      <protection/>
    </xf>
    <xf numFmtId="0" fontId="2" fillId="0" borderId="18" xfId="57" applyFont="1" applyBorder="1" applyProtection="1">
      <alignment/>
      <protection locked="0"/>
    </xf>
    <xf numFmtId="0" fontId="2" fillId="0" borderId="18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22" xfId="57" applyFont="1" applyBorder="1">
      <alignment/>
      <protection/>
    </xf>
    <xf numFmtId="0" fontId="1" fillId="0" borderId="23" xfId="57" applyBorder="1">
      <alignment/>
      <protection/>
    </xf>
    <xf numFmtId="0" fontId="2" fillId="0" borderId="0" xfId="57" applyFont="1" applyBorder="1" applyProtection="1">
      <alignment/>
      <protection locked="0"/>
    </xf>
    <xf numFmtId="0" fontId="2" fillId="0" borderId="24" xfId="57" applyFont="1" applyBorder="1">
      <alignment/>
      <protection/>
    </xf>
    <xf numFmtId="0" fontId="5" fillId="0" borderId="25" xfId="57" applyFont="1" applyBorder="1">
      <alignment/>
      <protection/>
    </xf>
    <xf numFmtId="0" fontId="1" fillId="0" borderId="25" xfId="57" applyBorder="1">
      <alignment/>
      <protection/>
    </xf>
    <xf numFmtId="0" fontId="2" fillId="0" borderId="25" xfId="57" applyFont="1" applyBorder="1">
      <alignment/>
      <protection/>
    </xf>
    <xf numFmtId="0" fontId="2" fillId="0" borderId="26" xfId="57" applyFont="1" applyBorder="1">
      <alignment/>
      <protection/>
    </xf>
    <xf numFmtId="0" fontId="2" fillId="0" borderId="27" xfId="57" applyFont="1" applyBorder="1">
      <alignment/>
      <protection/>
    </xf>
    <xf numFmtId="0" fontId="2" fillId="33" borderId="28" xfId="57" applyFont="1" applyFill="1" applyBorder="1" applyProtection="1">
      <alignment/>
      <protection locked="0"/>
    </xf>
    <xf numFmtId="0" fontId="2" fillId="0" borderId="29" xfId="57" applyFont="1" applyBorder="1">
      <alignment/>
      <protection/>
    </xf>
    <xf numFmtId="0" fontId="2" fillId="0" borderId="30" xfId="57" applyFont="1" applyBorder="1" applyAlignment="1">
      <alignment horizontal="left"/>
      <protection/>
    </xf>
    <xf numFmtId="0" fontId="2" fillId="0" borderId="28" xfId="57" applyFont="1" applyBorder="1">
      <alignment/>
      <protection/>
    </xf>
    <xf numFmtId="0" fontId="2" fillId="0" borderId="32" xfId="57" applyFont="1" applyBorder="1">
      <alignment/>
      <protection/>
    </xf>
    <xf numFmtId="0" fontId="1" fillId="0" borderId="0" xfId="57" applyBorder="1">
      <alignment/>
      <protection/>
    </xf>
    <xf numFmtId="0" fontId="6" fillId="0" borderId="33" xfId="57" applyFont="1" applyBorder="1">
      <alignment/>
      <protection/>
    </xf>
    <xf numFmtId="0" fontId="1" fillId="0" borderId="18" xfId="57" applyBorder="1">
      <alignment/>
      <protection/>
    </xf>
    <xf numFmtId="0" fontId="7" fillId="0" borderId="18" xfId="57" applyFont="1" applyBorder="1">
      <alignment/>
      <protection/>
    </xf>
    <xf numFmtId="0" fontId="1" fillId="0" borderId="34" xfId="57" applyBorder="1">
      <alignment/>
      <protection/>
    </xf>
    <xf numFmtId="0" fontId="1" fillId="0" borderId="35" xfId="57" applyBorder="1">
      <alignment/>
      <protection/>
    </xf>
    <xf numFmtId="0" fontId="6" fillId="0" borderId="25" xfId="57" applyFont="1" applyBorder="1">
      <alignment/>
      <protection/>
    </xf>
    <xf numFmtId="0" fontId="7" fillId="0" borderId="25" xfId="57" applyFont="1" applyBorder="1">
      <alignment/>
      <protection/>
    </xf>
    <xf numFmtId="0" fontId="1" fillId="0" borderId="36" xfId="57" applyBorder="1">
      <alignment/>
      <protection/>
    </xf>
    <xf numFmtId="0" fontId="6" fillId="0" borderId="0" xfId="57" applyFont="1" applyBorder="1">
      <alignment/>
      <protection/>
    </xf>
    <xf numFmtId="0" fontId="7" fillId="0" borderId="0" xfId="57" applyFont="1" applyBorder="1">
      <alignment/>
      <protection/>
    </xf>
    <xf numFmtId="0" fontId="8" fillId="0" borderId="17" xfId="57" applyFont="1" applyBorder="1" applyAlignment="1">
      <alignment horizontal="left"/>
      <protection/>
    </xf>
    <xf numFmtId="0" fontId="9" fillId="0" borderId="19" xfId="57" applyFont="1" applyBorder="1">
      <alignment/>
      <protection/>
    </xf>
    <xf numFmtId="0" fontId="7" fillId="0" borderId="19" xfId="57" applyFont="1" applyBorder="1">
      <alignment/>
      <protection/>
    </xf>
    <xf numFmtId="0" fontId="1" fillId="0" borderId="37" xfId="57" applyBorder="1">
      <alignment/>
      <protection/>
    </xf>
    <xf numFmtId="0" fontId="8" fillId="0" borderId="0" xfId="57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0" fontId="10" fillId="0" borderId="38" xfId="57" applyFont="1" applyBorder="1">
      <alignment/>
      <protection/>
    </xf>
    <xf numFmtId="0" fontId="1" fillId="0" borderId="39" xfId="57" applyBorder="1">
      <alignment/>
      <protection/>
    </xf>
    <xf numFmtId="0" fontId="2" fillId="0" borderId="39" xfId="57" applyFont="1" applyBorder="1">
      <alignment/>
      <protection/>
    </xf>
    <xf numFmtId="0" fontId="2" fillId="0" borderId="40" xfId="57" applyFont="1" applyBorder="1">
      <alignment/>
      <protection/>
    </xf>
    <xf numFmtId="0" fontId="10" fillId="0" borderId="41" xfId="57" applyFont="1" applyBorder="1">
      <alignment/>
      <protection/>
    </xf>
    <xf numFmtId="0" fontId="1" fillId="0" borderId="28" xfId="57" applyBorder="1">
      <alignment/>
      <protection/>
    </xf>
    <xf numFmtId="0" fontId="2" fillId="0" borderId="42" xfId="57" applyFont="1" applyBorder="1">
      <alignment/>
      <protection/>
    </xf>
    <xf numFmtId="0" fontId="10" fillId="0" borderId="0" xfId="57" applyFont="1" applyBorder="1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" fillId="34" borderId="43" xfId="57" applyFill="1" applyBorder="1" applyProtection="1">
      <alignment/>
      <protection locked="0"/>
    </xf>
    <xf numFmtId="0" fontId="11" fillId="0" borderId="43" xfId="57" applyFont="1" applyBorder="1">
      <alignment/>
      <protection/>
    </xf>
    <xf numFmtId="0" fontId="1" fillId="34" borderId="17" xfId="57" applyFont="1" applyFill="1" applyBorder="1" applyProtection="1">
      <alignment/>
      <protection locked="0"/>
    </xf>
    <xf numFmtId="0" fontId="1" fillId="34" borderId="43" xfId="57" applyFont="1" applyFill="1" applyBorder="1" applyProtection="1">
      <alignment/>
      <protection locked="0"/>
    </xf>
    <xf numFmtId="0" fontId="11" fillId="0" borderId="0" xfId="57" applyFont="1" applyProtection="1">
      <alignment/>
      <protection locked="0"/>
    </xf>
    <xf numFmtId="0" fontId="1" fillId="0" borderId="0" xfId="57" applyFont="1">
      <alignment/>
      <protection/>
    </xf>
    <xf numFmtId="0" fontId="19" fillId="0" borderId="0" xfId="57" applyFont="1">
      <alignment/>
      <protection/>
    </xf>
    <xf numFmtId="1" fontId="1" fillId="0" borderId="0" xfId="57" applyNumberFormat="1" applyAlignment="1" quotePrefix="1">
      <alignment horizontal="left"/>
      <protection/>
    </xf>
    <xf numFmtId="0" fontId="11" fillId="0" borderId="43" xfId="57" applyFont="1" applyFill="1" applyBorder="1">
      <alignment/>
      <protection/>
    </xf>
    <xf numFmtId="0" fontId="13" fillId="0" borderId="0" xfId="57" applyFont="1">
      <alignment/>
      <protection/>
    </xf>
    <xf numFmtId="0" fontId="1" fillId="0" borderId="0" xfId="57" quotePrefix="1">
      <alignment/>
      <protection/>
    </xf>
    <xf numFmtId="0" fontId="1" fillId="0" borderId="0" xfId="57" applyAlignment="1">
      <alignment horizontal="right"/>
      <protection/>
    </xf>
    <xf numFmtId="0" fontId="11" fillId="0" borderId="44" xfId="57" applyFont="1" applyFill="1" applyBorder="1">
      <alignment/>
      <protection/>
    </xf>
    <xf numFmtId="0" fontId="5" fillId="0" borderId="0" xfId="57" applyFont="1">
      <alignment/>
      <protection/>
    </xf>
    <xf numFmtId="0" fontId="4" fillId="37" borderId="18" xfId="56" applyFont="1" applyFill="1" applyBorder="1" applyProtection="1">
      <alignment/>
      <protection locked="0"/>
    </xf>
    <xf numFmtId="0" fontId="1" fillId="37" borderId="43" xfId="56" applyFont="1" applyFill="1" applyBorder="1" applyAlignment="1" applyProtection="1">
      <alignment horizontal="left"/>
      <protection locked="0"/>
    </xf>
    <xf numFmtId="0" fontId="4" fillId="37" borderId="18" xfId="55" applyFont="1" applyFill="1" applyBorder="1" applyProtection="1">
      <alignment/>
      <protection locked="0"/>
    </xf>
    <xf numFmtId="0" fontId="2" fillId="37" borderId="60" xfId="55" applyFont="1" applyFill="1" applyBorder="1" applyAlignment="1" applyProtection="1">
      <alignment horizontal="left"/>
      <protection locked="0"/>
    </xf>
    <xf numFmtId="0" fontId="4" fillId="37" borderId="0" xfId="57" applyFont="1" applyFill="1" applyBorder="1" applyProtection="1">
      <alignment/>
      <protection locked="0"/>
    </xf>
    <xf numFmtId="0" fontId="1" fillId="37" borderId="43" xfId="57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ethact" xfId="55"/>
    <cellStyle name="Normal_methforf" xfId="56"/>
    <cellStyle name="Normal_methnuc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GridLines="0" showRowColHeaders="0" tabSelected="1" zoomScalePageLayoutView="0" workbookViewId="0" topLeftCell="A1">
      <selection activeCell="A49" sqref="A49"/>
    </sheetView>
  </sheetViews>
  <sheetFormatPr defaultColWidth="9.140625" defaultRowHeight="12.75"/>
  <cols>
    <col min="1" max="1" width="11.7109375" style="11" customWidth="1"/>
    <col min="2" max="3" width="25.140625" style="11" customWidth="1"/>
    <col min="4" max="4" width="11.7109375" style="11" customWidth="1"/>
    <col min="5" max="5" width="11.00390625" style="11" customWidth="1"/>
    <col min="6" max="9" width="9.140625" style="11" customWidth="1"/>
    <col min="10" max="10" width="10.00390625" style="11" customWidth="1"/>
    <col min="11" max="16384" width="9.140625" style="11" customWidth="1"/>
  </cols>
  <sheetData>
    <row r="1" spans="1:10" s="4" customFormat="1" ht="12.7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2.7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s="4" customFormat="1" ht="12.75" customHeight="1" thickTop="1">
      <c r="A3" s="8" t="s">
        <v>2</v>
      </c>
      <c r="B3" s="268"/>
      <c r="C3" s="9" t="s">
        <v>3</v>
      </c>
      <c r="D3" s="10"/>
      <c r="E3" s="11"/>
      <c r="F3" s="12"/>
      <c r="G3" s="12"/>
      <c r="H3" s="13" t="s">
        <v>4</v>
      </c>
      <c r="I3" s="14"/>
      <c r="J3" s="15"/>
    </row>
    <row r="4" spans="1:10" s="4" customFormat="1" ht="12.75" customHeight="1">
      <c r="A4" s="16" t="s">
        <v>5</v>
      </c>
      <c r="B4" s="17" t="s">
        <v>6</v>
      </c>
      <c r="C4" s="12"/>
      <c r="D4" s="12"/>
      <c r="E4" s="12"/>
      <c r="F4" s="12"/>
      <c r="G4" s="12"/>
      <c r="H4" s="12"/>
      <c r="I4" s="18"/>
      <c r="J4" s="19"/>
    </row>
    <row r="5" spans="1:10" s="4" customFormat="1" ht="12.75" customHeight="1">
      <c r="A5" s="20"/>
      <c r="B5" s="21" t="s">
        <v>7</v>
      </c>
      <c r="C5" s="18"/>
      <c r="D5" s="22"/>
      <c r="E5" s="11"/>
      <c r="F5" s="11"/>
      <c r="G5" s="11"/>
      <c r="H5" s="18"/>
      <c r="I5" s="18"/>
      <c r="J5" s="19"/>
    </row>
    <row r="6" spans="1:10" s="4" customFormat="1" ht="12.75" customHeight="1">
      <c r="A6" s="20"/>
      <c r="B6" s="21" t="s">
        <v>8</v>
      </c>
      <c r="C6" s="18"/>
      <c r="D6" s="22"/>
      <c r="E6" s="11"/>
      <c r="F6" s="11"/>
      <c r="G6" s="18"/>
      <c r="H6" s="18"/>
      <c r="I6" s="18"/>
      <c r="J6" s="19"/>
    </row>
    <row r="7" spans="1:10" s="4" customFormat="1" ht="12.75" customHeight="1">
      <c r="A7" s="23"/>
      <c r="B7" s="24" t="s">
        <v>9</v>
      </c>
      <c r="C7" s="18"/>
      <c r="D7" s="18"/>
      <c r="E7" s="25"/>
      <c r="F7" s="11"/>
      <c r="G7" s="26"/>
      <c r="H7" s="26"/>
      <c r="I7" s="26"/>
      <c r="J7" s="27"/>
    </row>
    <row r="8" spans="1:10" s="4" customFormat="1" ht="12.75" customHeight="1" thickBot="1">
      <c r="A8" s="28" t="s">
        <v>10</v>
      </c>
      <c r="B8" s="29"/>
      <c r="C8" s="30"/>
      <c r="D8" s="30"/>
      <c r="E8" s="31"/>
      <c r="F8" s="32" t="s">
        <v>11</v>
      </c>
      <c r="G8" s="33"/>
      <c r="H8" s="30"/>
      <c r="I8" s="29"/>
      <c r="J8" s="34"/>
    </row>
    <row r="9" spans="1:10" ht="12.75">
      <c r="A9" s="12"/>
      <c r="B9" s="12"/>
      <c r="C9" s="12"/>
      <c r="D9" s="12"/>
      <c r="E9" s="18"/>
      <c r="F9" s="18"/>
      <c r="G9" s="18"/>
      <c r="H9" s="18"/>
      <c r="I9" s="18"/>
      <c r="J9" s="18"/>
    </row>
    <row r="10" spans="1:5" ht="19.5">
      <c r="A10" s="35" t="s">
        <v>12</v>
      </c>
      <c r="B10" s="36"/>
      <c r="C10" s="37"/>
      <c r="D10" s="36"/>
      <c r="E10" s="38"/>
    </row>
    <row r="11" spans="1:5" ht="19.5">
      <c r="A11" s="39"/>
      <c r="B11" s="40" t="s">
        <v>13</v>
      </c>
      <c r="C11" s="41"/>
      <c r="D11" s="25"/>
      <c r="E11" s="42"/>
    </row>
    <row r="12" spans="1:5" ht="15.75">
      <c r="A12" s="43"/>
      <c r="B12" s="43"/>
      <c r="C12" s="44"/>
      <c r="D12" s="43"/>
      <c r="E12" s="43"/>
    </row>
    <row r="13" spans="2:6" ht="15.75">
      <c r="B13" s="45" t="s">
        <v>14</v>
      </c>
      <c r="C13" s="46"/>
      <c r="D13" s="47"/>
      <c r="E13" s="48"/>
      <c r="F13" s="43"/>
    </row>
    <row r="14" spans="2:6" ht="12" customHeight="1" thickBot="1">
      <c r="B14" s="49"/>
      <c r="C14" s="50"/>
      <c r="D14" s="44"/>
      <c r="E14" s="43"/>
      <c r="F14" s="43"/>
    </row>
    <row r="15" spans="1:10" s="4" customFormat="1" ht="12.75" customHeight="1">
      <c r="A15" s="51" t="s">
        <v>15</v>
      </c>
      <c r="B15" s="52"/>
      <c r="C15" s="52"/>
      <c r="D15" s="52"/>
      <c r="E15" s="52"/>
      <c r="F15" s="52"/>
      <c r="G15" s="53"/>
      <c r="H15" s="53"/>
      <c r="I15" s="53"/>
      <c r="J15" s="54"/>
    </row>
    <row r="16" spans="1:10" s="18" customFormat="1" ht="12.75" customHeight="1">
      <c r="A16" s="55" t="s">
        <v>16</v>
      </c>
      <c r="B16" s="43"/>
      <c r="C16" s="43"/>
      <c r="D16" s="43"/>
      <c r="E16" s="43"/>
      <c r="F16" s="43"/>
      <c r="J16" s="19"/>
    </row>
    <row r="17" spans="1:10" ht="16.5" thickBot="1">
      <c r="A17" s="56" t="s">
        <v>17</v>
      </c>
      <c r="B17" s="57"/>
      <c r="C17" s="58"/>
      <c r="D17" s="59"/>
      <c r="E17" s="60"/>
      <c r="F17" s="61"/>
      <c r="G17" s="61"/>
      <c r="H17" s="61"/>
      <c r="I17" s="61"/>
      <c r="J17" s="60"/>
    </row>
    <row r="18" spans="3:6" ht="15.75">
      <c r="C18" s="50"/>
      <c r="D18" s="43"/>
      <c r="E18" s="44"/>
      <c r="F18" s="43"/>
    </row>
    <row r="19" spans="1:2" ht="15.75">
      <c r="A19" s="62" t="s">
        <v>18</v>
      </c>
      <c r="B19" s="48"/>
    </row>
    <row r="20" spans="1:2" ht="15.75">
      <c r="A20" s="63"/>
      <c r="B20" s="43"/>
    </row>
    <row r="21" spans="1:2" ht="15.75">
      <c r="A21" s="63" t="s">
        <v>19</v>
      </c>
      <c r="B21" s="43"/>
    </row>
    <row r="22" spans="1:4" ht="15.75" customHeight="1">
      <c r="A22" s="64" t="s">
        <v>20</v>
      </c>
      <c r="D22" s="65"/>
    </row>
    <row r="23" spans="1:4" ht="15.75" customHeight="1">
      <c r="A23" s="64" t="s">
        <v>21</v>
      </c>
      <c r="D23" s="65"/>
    </row>
    <row r="24" spans="1:4" ht="15.75" customHeight="1">
      <c r="A24" s="64" t="s">
        <v>22</v>
      </c>
      <c r="D24" s="65"/>
    </row>
    <row r="25" ht="15.75" customHeight="1"/>
    <row r="26" spans="1:5" ht="15.75" customHeight="1">
      <c r="A26" s="64" t="s">
        <v>23</v>
      </c>
      <c r="D26" s="65"/>
      <c r="E26" s="66" t="s">
        <v>24</v>
      </c>
    </row>
    <row r="27" ht="15.75" customHeight="1">
      <c r="A27" s="64" t="s">
        <v>25</v>
      </c>
    </row>
    <row r="28" ht="15.75" customHeight="1">
      <c r="A28" s="64" t="s">
        <v>26</v>
      </c>
    </row>
    <row r="29" ht="15.75" customHeight="1">
      <c r="A29" s="64"/>
    </row>
    <row r="30" ht="15.75" customHeight="1">
      <c r="A30" s="64" t="s">
        <v>27</v>
      </c>
    </row>
    <row r="31" ht="15.75" customHeight="1">
      <c r="A31" s="64"/>
    </row>
    <row r="32" spans="1:4" ht="15.75" customHeight="1">
      <c r="A32" s="64" t="s">
        <v>28</v>
      </c>
      <c r="D32" s="67">
        <f>MAX(D40,D41,D64,D65)</f>
        <v>0</v>
      </c>
    </row>
    <row r="33" ht="13.5" thickBot="1">
      <c r="A33" s="64"/>
    </row>
    <row r="34" spans="1:8" ht="12.75">
      <c r="A34" s="51" t="s">
        <v>29</v>
      </c>
      <c r="B34" s="68"/>
      <c r="C34" s="68"/>
      <c r="D34" s="68"/>
      <c r="E34" s="52"/>
      <c r="F34" s="52"/>
      <c r="G34" s="52"/>
      <c r="H34" s="69"/>
    </row>
    <row r="35" spans="1:8" ht="13.5" thickBot="1">
      <c r="A35" s="56"/>
      <c r="B35" s="70"/>
      <c r="C35" s="71"/>
      <c r="D35" s="70"/>
      <c r="E35" s="70"/>
      <c r="F35" s="61"/>
      <c r="G35" s="61"/>
      <c r="H35" s="60"/>
    </row>
    <row r="36" spans="1:5" ht="12.75">
      <c r="A36" s="72"/>
      <c r="B36" s="73"/>
      <c r="C36" s="73"/>
      <c r="D36" s="73"/>
      <c r="E36" s="73"/>
    </row>
    <row r="37" ht="12.75">
      <c r="A37" s="64" t="s">
        <v>30</v>
      </c>
    </row>
    <row r="38" ht="12.75">
      <c r="A38" s="74"/>
    </row>
    <row r="39" ht="12.75">
      <c r="A39" s="11" t="s">
        <v>31</v>
      </c>
    </row>
    <row r="40" spans="1:5" ht="12.75">
      <c r="A40" s="11" t="s">
        <v>32</v>
      </c>
      <c r="D40" s="67">
        <f>IF(C35=350,3.5*D24,0)</f>
        <v>0</v>
      </c>
      <c r="E40" s="75" t="s">
        <v>33</v>
      </c>
    </row>
    <row r="41" spans="1:5" ht="12.75">
      <c r="A41" s="11" t="s">
        <v>34</v>
      </c>
      <c r="D41" s="67">
        <f>IF(C35=500,5*D24,0)</f>
        <v>0</v>
      </c>
      <c r="E41" s="75" t="s">
        <v>33</v>
      </c>
    </row>
    <row r="43" ht="12.75">
      <c r="A43" s="64" t="s">
        <v>35</v>
      </c>
    </row>
    <row r="44" ht="12.75">
      <c r="A44" s="64" t="s">
        <v>36</v>
      </c>
    </row>
    <row r="45" ht="12.75">
      <c r="A45" s="64"/>
    </row>
    <row r="46" spans="1:4" ht="12.75">
      <c r="A46" s="76" t="s">
        <v>37</v>
      </c>
      <c r="B46" s="76" t="s">
        <v>38</v>
      </c>
      <c r="C46" s="76" t="s">
        <v>39</v>
      </c>
      <c r="D46" s="77" t="s">
        <v>40</v>
      </c>
    </row>
    <row r="47" spans="1:4" ht="12.75">
      <c r="A47" s="269">
        <v>1998</v>
      </c>
      <c r="B47" s="78"/>
      <c r="C47" s="78"/>
      <c r="D47" s="79"/>
    </row>
    <row r="48" spans="1:4" ht="12.75">
      <c r="A48" s="269">
        <v>1999</v>
      </c>
      <c r="B48" s="78"/>
      <c r="C48" s="78"/>
      <c r="D48" s="79"/>
    </row>
    <row r="49" spans="1:5" ht="12.75">
      <c r="A49" s="269">
        <v>2000</v>
      </c>
      <c r="B49" s="78"/>
      <c r="C49" s="78"/>
      <c r="D49" s="79"/>
      <c r="E49" s="80"/>
    </row>
    <row r="50" spans="1:4" ht="12.75">
      <c r="A50" s="269">
        <v>2001</v>
      </c>
      <c r="B50" s="78"/>
      <c r="C50" s="78"/>
      <c r="D50" s="79"/>
    </row>
    <row r="51" spans="1:4" ht="12.75">
      <c r="A51" s="269">
        <v>2002</v>
      </c>
      <c r="B51" s="78"/>
      <c r="C51" s="78"/>
      <c r="D51" s="79"/>
    </row>
    <row r="52" spans="1:4" ht="12.75">
      <c r="A52" s="269">
        <v>2003</v>
      </c>
      <c r="B52" s="78"/>
      <c r="C52" s="78"/>
      <c r="D52" s="79"/>
    </row>
    <row r="53" spans="1:4" ht="12.75">
      <c r="A53" s="269">
        <v>2004</v>
      </c>
      <c r="B53" s="78"/>
      <c r="C53" s="78"/>
      <c r="D53" s="79"/>
    </row>
    <row r="54" spans="1:4" ht="12.75">
      <c r="A54" s="269">
        <v>2005</v>
      </c>
      <c r="B54" s="78"/>
      <c r="C54" s="78"/>
      <c r="D54" s="79"/>
    </row>
    <row r="55" spans="1:4" ht="12.75">
      <c r="A55" s="269">
        <v>2006</v>
      </c>
      <c r="B55" s="78"/>
      <c r="C55" s="78"/>
      <c r="D55" s="79"/>
    </row>
    <row r="56" spans="1:4" ht="13.5" thickBot="1">
      <c r="A56" s="269">
        <v>2007</v>
      </c>
      <c r="B56" s="78"/>
      <c r="C56" s="78"/>
      <c r="D56" s="79"/>
    </row>
    <row r="57" spans="1:5" ht="13.5" thickBot="1">
      <c r="A57" s="81" t="s">
        <v>41</v>
      </c>
      <c r="B57" s="82">
        <f>SUM(B47:B56)</f>
        <v>0</v>
      </c>
      <c r="C57" s="82">
        <f>SUM(C47:C56)</f>
        <v>0</v>
      </c>
      <c r="D57" s="83" t="e">
        <f>B57/C57</f>
        <v>#DIV/0!</v>
      </c>
      <c r="E57" s="75" t="s">
        <v>42</v>
      </c>
    </row>
    <row r="58" spans="1:4" ht="12.75">
      <c r="A58" s="84" t="s">
        <v>43</v>
      </c>
      <c r="B58" s="85"/>
      <c r="C58" s="85"/>
      <c r="D58" s="85"/>
    </row>
    <row r="60" ht="12.75">
      <c r="A60" s="64" t="s">
        <v>44</v>
      </c>
    </row>
    <row r="62" ht="12.75">
      <c r="A62" s="11" t="s">
        <v>45</v>
      </c>
    </row>
    <row r="63" ht="12.75">
      <c r="A63" s="11" t="s">
        <v>46</v>
      </c>
    </row>
    <row r="64" spans="1:5" ht="12.75">
      <c r="A64" s="11" t="s">
        <v>47</v>
      </c>
      <c r="D64" s="67">
        <f>IF(AND(C35=350,C57&lt;&gt;0),3.5*D23*D57,0)</f>
        <v>0</v>
      </c>
      <c r="E64" s="75" t="s">
        <v>48</v>
      </c>
    </row>
    <row r="65" spans="1:5" ht="12.75">
      <c r="A65" s="11" t="s">
        <v>49</v>
      </c>
      <c r="D65" s="67">
        <f>IF(AND(C35=500,C57&lt;&gt;0),5*D23*D57,0)</f>
        <v>0</v>
      </c>
      <c r="E65" s="75" t="s">
        <v>48</v>
      </c>
    </row>
    <row r="68" spans="1:5" ht="12.75">
      <c r="A68" s="86" t="s">
        <v>50</v>
      </c>
      <c r="B68" s="87"/>
      <c r="C68" s="87"/>
      <c r="D68" s="87"/>
      <c r="E68" s="48"/>
    </row>
    <row r="69" ht="15.75">
      <c r="A69" s="63"/>
    </row>
    <row r="70" ht="12.75">
      <c r="A70" s="64" t="s">
        <v>51</v>
      </c>
    </row>
    <row r="71" ht="12.75">
      <c r="B71" s="88" t="s">
        <v>52</v>
      </c>
    </row>
    <row r="73" spans="1:5" ht="12.75">
      <c r="A73" s="85" t="s">
        <v>53</v>
      </c>
      <c r="D73" s="67">
        <f>MAX(D26,0)</f>
        <v>0</v>
      </c>
      <c r="E73" s="75" t="s">
        <v>54</v>
      </c>
    </row>
    <row r="74" spans="1:4" ht="12.75">
      <c r="A74" s="85"/>
      <c r="D74" s="85"/>
    </row>
    <row r="76" ht="12.75">
      <c r="A76" s="64" t="s">
        <v>55</v>
      </c>
    </row>
    <row r="77" ht="12.75">
      <c r="B77" s="88" t="s">
        <v>56</v>
      </c>
    </row>
    <row r="79" spans="1:4" ht="12.75">
      <c r="A79" s="85" t="s">
        <v>57</v>
      </c>
      <c r="D79" s="67">
        <f>MIN(ABS(MIN(0,D26)),E90)</f>
        <v>0</v>
      </c>
    </row>
    <row r="80" ht="12.75">
      <c r="A80" s="75"/>
    </row>
    <row r="82" ht="12.75">
      <c r="A82" s="64" t="s">
        <v>58</v>
      </c>
    </row>
    <row r="83" ht="12.75">
      <c r="B83" s="88" t="s">
        <v>59</v>
      </c>
    </row>
    <row r="84" ht="12.75">
      <c r="B84" s="88"/>
    </row>
    <row r="85" ht="12.75">
      <c r="A85" s="11" t="s">
        <v>60</v>
      </c>
    </row>
    <row r="86" spans="1:5" ht="12.75">
      <c r="A86" s="11" t="s">
        <v>61</v>
      </c>
      <c r="D86" s="67">
        <f>0.035*MAX(D40,D41,D64,D65)</f>
        <v>0</v>
      </c>
      <c r="E86" s="75" t="s">
        <v>62</v>
      </c>
    </row>
    <row r="88" ht="12.75">
      <c r="A88" s="64" t="s">
        <v>63</v>
      </c>
    </row>
    <row r="90" spans="1:5" ht="12.75">
      <c r="A90" s="11" t="s">
        <v>64</v>
      </c>
      <c r="E90" s="65">
        <v>0</v>
      </c>
    </row>
    <row r="91" spans="1:5" ht="12.75">
      <c r="A91" s="11" t="s">
        <v>65</v>
      </c>
      <c r="D91" s="89" t="s">
        <v>66</v>
      </c>
      <c r="E91" s="67">
        <f>MIN(MAX(D73,D86),D32-E90+E92)</f>
        <v>0</v>
      </c>
    </row>
    <row r="92" spans="1:5" ht="13.5" thickBot="1">
      <c r="A92" s="11" t="s">
        <v>67</v>
      </c>
      <c r="D92" s="89" t="s">
        <v>68</v>
      </c>
      <c r="E92" s="67">
        <f>MIN(D79,E90)</f>
        <v>0</v>
      </c>
    </row>
    <row r="93" spans="1:5" ht="13.5" thickBot="1">
      <c r="A93" s="11" t="s">
        <v>69</v>
      </c>
      <c r="D93" s="89" t="s">
        <v>70</v>
      </c>
      <c r="E93" s="83">
        <f>E90+E91-E92</f>
        <v>0</v>
      </c>
    </row>
    <row r="95" ht="12.75">
      <c r="A95" s="88" t="s">
        <v>71</v>
      </c>
    </row>
    <row r="96" ht="12.75">
      <c r="A96" s="88" t="s">
        <v>72</v>
      </c>
    </row>
    <row r="97" ht="12.75">
      <c r="A97" s="88" t="s">
        <v>73</v>
      </c>
    </row>
    <row r="98" ht="12.75">
      <c r="A98" s="88" t="s">
        <v>74</v>
      </c>
    </row>
  </sheetData>
  <sheetProtection password="CCED" sheet="1"/>
  <printOptions/>
  <pageMargins left="0.7480314960629921" right="0.7480314960629921" top="0.984251968503937" bottom="0.984251968503937" header="0.5" footer="0.5"/>
  <pageSetup fitToHeight="1" fitToWidth="1" orientation="portrait" paperSize="9" scale="45" r:id="rId1"/>
  <headerFooter alignWithMargins="0">
    <oddHeader>&amp;RANNEXE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showGridLines="0" showRowColHeaders="0" zoomScalePageLayoutView="0" workbookViewId="0" topLeftCell="A13">
      <selection activeCell="A43" sqref="A43"/>
    </sheetView>
  </sheetViews>
  <sheetFormatPr defaultColWidth="9.140625" defaultRowHeight="12.75" customHeight="1"/>
  <cols>
    <col min="1" max="1" width="13.140625" style="93" customWidth="1"/>
    <col min="2" max="2" width="10.140625" style="93" customWidth="1"/>
    <col min="3" max="5" width="9.140625" style="93" customWidth="1"/>
    <col min="6" max="6" width="12.421875" style="93" customWidth="1"/>
    <col min="7" max="9" width="11.57421875" style="93" customWidth="1"/>
    <col min="10" max="10" width="10.140625" style="93" customWidth="1"/>
    <col min="11" max="16384" width="9.140625" style="93" customWidth="1"/>
  </cols>
  <sheetData>
    <row r="1" spans="1:10" ht="12.75" customHeight="1" thickTop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2.75" customHeight="1" thickBo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2.75" customHeight="1" thickTop="1">
      <c r="A3" s="97" t="s">
        <v>75</v>
      </c>
      <c r="B3" s="270"/>
      <c r="C3" s="98" t="s">
        <v>3</v>
      </c>
      <c r="D3" s="99"/>
      <c r="E3" s="100"/>
      <c r="F3" s="101"/>
      <c r="G3" s="101"/>
      <c r="H3" s="102" t="s">
        <v>4</v>
      </c>
      <c r="I3" s="103"/>
      <c r="J3" s="104"/>
    </row>
    <row r="4" spans="1:10" ht="12.75" customHeight="1">
      <c r="A4" s="105" t="s">
        <v>5</v>
      </c>
      <c r="B4" s="106" t="s">
        <v>6</v>
      </c>
      <c r="C4" s="101"/>
      <c r="D4" s="101"/>
      <c r="E4" s="101"/>
      <c r="F4" s="101"/>
      <c r="G4" s="101"/>
      <c r="H4" s="101"/>
      <c r="I4" s="107"/>
      <c r="J4" s="108"/>
    </row>
    <row r="5" spans="1:10" ht="12.75" customHeight="1">
      <c r="A5" s="109"/>
      <c r="B5" s="110" t="s">
        <v>7</v>
      </c>
      <c r="C5" s="107"/>
      <c r="D5" s="107"/>
      <c r="E5" s="111"/>
      <c r="F5" s="112"/>
      <c r="G5" s="111"/>
      <c r="H5" s="107"/>
      <c r="I5" s="107"/>
      <c r="J5" s="108"/>
    </row>
    <row r="6" spans="1:10" ht="12.75" customHeight="1">
      <c r="A6" s="109"/>
      <c r="B6" s="110" t="s">
        <v>8</v>
      </c>
      <c r="C6" s="107"/>
      <c r="D6" s="107"/>
      <c r="E6" s="111"/>
      <c r="F6" s="112"/>
      <c r="G6" s="107"/>
      <c r="H6" s="107"/>
      <c r="I6" s="107"/>
      <c r="J6" s="108"/>
    </row>
    <row r="7" spans="1:10" ht="12.75" customHeight="1">
      <c r="A7" s="113"/>
      <c r="B7" s="114" t="s">
        <v>9</v>
      </c>
      <c r="C7" s="107"/>
      <c r="D7" s="107"/>
      <c r="E7" s="115"/>
      <c r="F7" s="107"/>
      <c r="G7" s="116"/>
      <c r="H7" s="116"/>
      <c r="I7" s="116"/>
      <c r="J7" s="117"/>
    </row>
    <row r="8" spans="1:10" ht="12.75" customHeight="1" thickBot="1">
      <c r="A8" s="118" t="s">
        <v>10</v>
      </c>
      <c r="B8" s="119"/>
      <c r="C8" s="120"/>
      <c r="D8" s="120"/>
      <c r="E8" s="121"/>
      <c r="F8" s="122" t="s">
        <v>11</v>
      </c>
      <c r="G8" s="121"/>
      <c r="H8" s="120"/>
      <c r="I8" s="119"/>
      <c r="J8" s="123"/>
    </row>
    <row r="9" ht="12.75" customHeight="1" thickBot="1">
      <c r="J9" s="101"/>
    </row>
    <row r="10" spans="1:9" s="128" customFormat="1" ht="12.75" customHeight="1">
      <c r="A10" s="124" t="s">
        <v>12</v>
      </c>
      <c r="B10" s="125"/>
      <c r="C10" s="125"/>
      <c r="D10" s="125"/>
      <c r="E10" s="125"/>
      <c r="F10" s="125"/>
      <c r="G10" s="126" t="s">
        <v>76</v>
      </c>
      <c r="H10" s="125"/>
      <c r="I10" s="127"/>
    </row>
    <row r="11" spans="1:9" ht="12.75" customHeight="1" thickBot="1">
      <c r="A11" s="129"/>
      <c r="B11" s="130"/>
      <c r="C11" s="130"/>
      <c r="D11" s="130"/>
      <c r="E11" s="130"/>
      <c r="F11" s="121"/>
      <c r="G11" s="121"/>
      <c r="H11" s="121"/>
      <c r="I11" s="131"/>
    </row>
    <row r="12" spans="1:9" ht="12.75" customHeight="1">
      <c r="A12" s="107"/>
      <c r="B12" s="132"/>
      <c r="C12" s="132"/>
      <c r="D12" s="132"/>
      <c r="E12" s="132"/>
      <c r="F12" s="107"/>
      <c r="G12" s="107"/>
      <c r="H12" s="107"/>
      <c r="I12" s="107"/>
    </row>
    <row r="13" spans="1:10" ht="12.75" customHeight="1">
      <c r="A13" s="107"/>
      <c r="B13" s="133" t="s">
        <v>77</v>
      </c>
      <c r="C13" s="134"/>
      <c r="D13" s="135"/>
      <c r="E13" s="135"/>
      <c r="F13" s="99"/>
      <c r="G13" s="99"/>
      <c r="H13" s="99"/>
      <c r="I13" s="99"/>
      <c r="J13" s="136"/>
    </row>
    <row r="14" spans="1:9" ht="12.75" customHeight="1" thickBot="1">
      <c r="A14" s="111"/>
      <c r="B14" s="111"/>
      <c r="C14" s="111"/>
      <c r="D14" s="111"/>
      <c r="E14" s="111"/>
      <c r="F14" s="111"/>
      <c r="G14" s="107"/>
      <c r="H14" s="107"/>
      <c r="I14" s="107"/>
    </row>
    <row r="15" spans="1:10" ht="12.75" customHeight="1">
      <c r="A15" s="137" t="s">
        <v>15</v>
      </c>
      <c r="B15" s="138"/>
      <c r="C15" s="138"/>
      <c r="D15" s="138"/>
      <c r="E15" s="138"/>
      <c r="F15" s="138"/>
      <c r="G15" s="139"/>
      <c r="H15" s="139"/>
      <c r="I15" s="139"/>
      <c r="J15" s="140"/>
    </row>
    <row r="16" spans="1:10" ht="12.75" customHeight="1" thickBot="1">
      <c r="A16" s="141" t="s">
        <v>16</v>
      </c>
      <c r="B16" s="142"/>
      <c r="C16" s="142"/>
      <c r="D16" s="142"/>
      <c r="E16" s="142"/>
      <c r="F16" s="142"/>
      <c r="G16" s="121"/>
      <c r="H16" s="121"/>
      <c r="I16" s="121"/>
      <c r="J16" s="131"/>
    </row>
    <row r="17" spans="1:9" ht="12.75" customHeight="1">
      <c r="A17" s="111"/>
      <c r="B17" s="111"/>
      <c r="C17" s="111"/>
      <c r="D17" s="111"/>
      <c r="E17" s="111"/>
      <c r="F17" s="111"/>
      <c r="G17" s="107"/>
      <c r="H17" s="107"/>
      <c r="I17" s="107"/>
    </row>
    <row r="18" spans="1:6" ht="12.75" customHeight="1">
      <c r="A18" s="143" t="s">
        <v>78</v>
      </c>
      <c r="B18" s="99"/>
      <c r="C18" s="99"/>
      <c r="D18" s="99"/>
      <c r="E18" s="99"/>
      <c r="F18" s="136"/>
    </row>
    <row r="19" spans="1:6" ht="12.75" customHeight="1" thickBot="1">
      <c r="A19" s="144"/>
      <c r="B19" s="107"/>
      <c r="C19" s="107"/>
      <c r="D19" s="107"/>
      <c r="E19" s="107"/>
      <c r="F19" s="107"/>
    </row>
    <row r="20" spans="1:9" ht="12.75" customHeight="1">
      <c r="A20" s="137" t="s">
        <v>79</v>
      </c>
      <c r="B20" s="138"/>
      <c r="C20" s="145"/>
      <c r="D20" s="145"/>
      <c r="E20" s="145"/>
      <c r="F20" s="138"/>
      <c r="G20" s="139"/>
      <c r="H20" s="139"/>
      <c r="I20" s="140"/>
    </row>
    <row r="21" spans="1:9" ht="12.75" customHeight="1" thickBot="1">
      <c r="A21" s="141" t="s">
        <v>80</v>
      </c>
      <c r="B21" s="142"/>
      <c r="C21" s="146"/>
      <c r="D21" s="146"/>
      <c r="E21" s="146"/>
      <c r="F21" s="142"/>
      <c r="G21" s="121"/>
      <c r="H21" s="121"/>
      <c r="I21" s="131"/>
    </row>
    <row r="22" spans="1:6" ht="12.75" customHeight="1">
      <c r="A22" s="144"/>
      <c r="B22" s="107"/>
      <c r="C22" s="107"/>
      <c r="D22" s="107"/>
      <c r="E22" s="107"/>
      <c r="F22" s="107"/>
    </row>
    <row r="23" spans="1:3" ht="12.75" customHeight="1">
      <c r="A23" s="144" t="s">
        <v>19</v>
      </c>
      <c r="B23" s="107"/>
      <c r="C23" s="107"/>
    </row>
    <row r="24" spans="1:9" ht="12.75" customHeight="1">
      <c r="A24" s="144" t="s">
        <v>20</v>
      </c>
      <c r="I24" s="147"/>
    </row>
    <row r="25" spans="1:9" ht="12.75" customHeight="1">
      <c r="A25" s="144" t="s">
        <v>21</v>
      </c>
      <c r="I25" s="147"/>
    </row>
    <row r="26" spans="1:9" ht="12.75" customHeight="1">
      <c r="A26" s="144" t="s">
        <v>22</v>
      </c>
      <c r="I26" s="147"/>
    </row>
    <row r="27" ht="12.75" customHeight="1">
      <c r="A27" s="144"/>
    </row>
    <row r="29" ht="12.75" customHeight="1">
      <c r="A29" s="144" t="s">
        <v>81</v>
      </c>
    </row>
    <row r="30" ht="12.75" customHeight="1">
      <c r="A30" s="144"/>
    </row>
    <row r="31" spans="3:4" ht="12.75" customHeight="1">
      <c r="C31" s="148"/>
      <c r="D31" s="148"/>
    </row>
    <row r="32" spans="1:9" ht="12.75" customHeight="1">
      <c r="A32" s="93" t="s">
        <v>82</v>
      </c>
      <c r="C32" s="148"/>
      <c r="D32" s="148"/>
      <c r="F32" s="107" t="s">
        <v>83</v>
      </c>
      <c r="I32" s="149"/>
    </row>
    <row r="33" spans="3:9" ht="12.75" customHeight="1">
      <c r="C33" s="148"/>
      <c r="D33" s="148"/>
      <c r="F33" s="93" t="s">
        <v>84</v>
      </c>
      <c r="I33" s="149"/>
    </row>
    <row r="34" spans="3:4" ht="12.75" customHeight="1">
      <c r="C34" s="148"/>
      <c r="D34" s="148"/>
    </row>
    <row r="35" spans="1:10" ht="12.75" customHeight="1">
      <c r="A35" s="93" t="s">
        <v>85</v>
      </c>
      <c r="J35" s="150"/>
    </row>
    <row r="36" ht="12.75" customHeight="1" thickBot="1">
      <c r="J36" s="150"/>
    </row>
    <row r="37" spans="1:9" s="157" customFormat="1" ht="39.75" customHeight="1">
      <c r="A37" s="151" t="s">
        <v>86</v>
      </c>
      <c r="B37" s="152" t="s">
        <v>87</v>
      </c>
      <c r="C37" s="153" t="s">
        <v>88</v>
      </c>
      <c r="D37" s="154" t="s">
        <v>40</v>
      </c>
      <c r="E37" s="155" t="s">
        <v>89</v>
      </c>
      <c r="F37" s="155" t="s">
        <v>90</v>
      </c>
      <c r="G37" s="155" t="s">
        <v>91</v>
      </c>
      <c r="H37" s="155" t="s">
        <v>92</v>
      </c>
      <c r="I37" s="156" t="s">
        <v>93</v>
      </c>
    </row>
    <row r="38" spans="1:9" ht="12.75" customHeight="1">
      <c r="A38" s="271">
        <v>1992</v>
      </c>
      <c r="B38" s="103"/>
      <c r="C38" s="158"/>
      <c r="D38" s="159"/>
      <c r="E38" s="147"/>
      <c r="F38" s="160" t="s">
        <v>94</v>
      </c>
      <c r="G38" s="160" t="s">
        <v>94</v>
      </c>
      <c r="H38" s="161"/>
      <c r="I38" s="162" t="s">
        <v>94</v>
      </c>
    </row>
    <row r="39" spans="1:9" ht="12.75" customHeight="1">
      <c r="A39" s="271">
        <v>1993</v>
      </c>
      <c r="B39" s="103"/>
      <c r="C39" s="158"/>
      <c r="D39" s="159"/>
      <c r="E39" s="147"/>
      <c r="F39" s="160" t="s">
        <v>94</v>
      </c>
      <c r="G39" s="160" t="s">
        <v>94</v>
      </c>
      <c r="H39" s="161"/>
      <c r="I39" s="162" t="s">
        <v>94</v>
      </c>
    </row>
    <row r="40" spans="1:9" ht="12.75" customHeight="1">
      <c r="A40" s="271">
        <v>1994</v>
      </c>
      <c r="B40" s="103"/>
      <c r="C40" s="158"/>
      <c r="D40" s="159"/>
      <c r="E40" s="147"/>
      <c r="F40" s="160" t="s">
        <v>94</v>
      </c>
      <c r="G40" s="160" t="s">
        <v>94</v>
      </c>
      <c r="H40" s="161"/>
      <c r="I40" s="162" t="s">
        <v>94</v>
      </c>
    </row>
    <row r="41" spans="1:9" ht="12.75" customHeight="1">
      <c r="A41" s="271">
        <v>1995</v>
      </c>
      <c r="B41" s="103"/>
      <c r="C41" s="158"/>
      <c r="D41" s="159"/>
      <c r="E41" s="147"/>
      <c r="F41" s="160" t="s">
        <v>94</v>
      </c>
      <c r="G41" s="160" t="s">
        <v>94</v>
      </c>
      <c r="H41" s="161"/>
      <c r="I41" s="162" t="s">
        <v>94</v>
      </c>
    </row>
    <row r="42" spans="1:9" ht="12.75" customHeight="1">
      <c r="A42" s="271">
        <v>1996</v>
      </c>
      <c r="B42" s="103"/>
      <c r="C42" s="158"/>
      <c r="D42" s="159"/>
      <c r="E42" s="147"/>
      <c r="F42" s="160" t="s">
        <v>94</v>
      </c>
      <c r="G42" s="160" t="s">
        <v>94</v>
      </c>
      <c r="H42" s="161"/>
      <c r="I42" s="162" t="s">
        <v>94</v>
      </c>
    </row>
    <row r="43" spans="1:9" ht="12.75" customHeight="1">
      <c r="A43" s="271">
        <v>1997</v>
      </c>
      <c r="B43" s="103"/>
      <c r="C43" s="158"/>
      <c r="D43" s="159"/>
      <c r="E43" s="147"/>
      <c r="F43" s="160" t="s">
        <v>94</v>
      </c>
      <c r="G43" s="160" t="s">
        <v>94</v>
      </c>
      <c r="H43" s="161"/>
      <c r="I43" s="162" t="s">
        <v>94</v>
      </c>
    </row>
    <row r="44" spans="1:10" ht="12.75" customHeight="1">
      <c r="A44" s="271">
        <v>1998</v>
      </c>
      <c r="B44" s="103"/>
      <c r="C44" s="158"/>
      <c r="D44" s="159"/>
      <c r="E44" s="147"/>
      <c r="F44" s="160" t="s">
        <v>94</v>
      </c>
      <c r="G44" s="160" t="s">
        <v>94</v>
      </c>
      <c r="H44" s="161"/>
      <c r="I44" s="162" t="s">
        <v>94</v>
      </c>
      <c r="J44" s="111"/>
    </row>
    <row r="45" spans="1:9" ht="12.75" customHeight="1">
      <c r="A45" s="271">
        <v>1999</v>
      </c>
      <c r="B45" s="103"/>
      <c r="C45" s="158"/>
      <c r="D45" s="159"/>
      <c r="E45" s="147"/>
      <c r="F45" s="160" t="s">
        <v>94</v>
      </c>
      <c r="G45" s="160" t="s">
        <v>94</v>
      </c>
      <c r="H45" s="161"/>
      <c r="I45" s="162" t="s">
        <v>94</v>
      </c>
    </row>
    <row r="46" spans="1:9" ht="12.75" customHeight="1">
      <c r="A46" s="271">
        <v>2000</v>
      </c>
      <c r="B46" s="103"/>
      <c r="C46" s="158"/>
      <c r="D46" s="159"/>
      <c r="E46" s="147"/>
      <c r="F46" s="160" t="s">
        <v>94</v>
      </c>
      <c r="G46" s="160" t="s">
        <v>94</v>
      </c>
      <c r="H46" s="161"/>
      <c r="I46" s="162" t="s">
        <v>94</v>
      </c>
    </row>
    <row r="47" spans="1:9" ht="12.75" customHeight="1">
      <c r="A47" s="271">
        <v>2001</v>
      </c>
      <c r="B47" s="103"/>
      <c r="C47" s="158"/>
      <c r="D47" s="159"/>
      <c r="E47" s="147"/>
      <c r="F47" s="160" t="s">
        <v>94</v>
      </c>
      <c r="G47" s="160" t="s">
        <v>94</v>
      </c>
      <c r="H47" s="161"/>
      <c r="I47" s="162" t="s">
        <v>94</v>
      </c>
    </row>
    <row r="48" spans="1:9" ht="12.75" customHeight="1">
      <c r="A48" s="271">
        <v>2002</v>
      </c>
      <c r="B48" s="103"/>
      <c r="C48" s="158"/>
      <c r="D48" s="159"/>
      <c r="E48" s="147"/>
      <c r="F48" s="160" t="s">
        <v>94</v>
      </c>
      <c r="G48" s="160" t="s">
        <v>94</v>
      </c>
      <c r="H48" s="161"/>
      <c r="I48" s="162" t="s">
        <v>94</v>
      </c>
    </row>
    <row r="49" spans="1:9" ht="12.75" customHeight="1" thickBot="1">
      <c r="A49" s="271">
        <v>2003</v>
      </c>
      <c r="B49" s="103"/>
      <c r="C49" s="158"/>
      <c r="D49" s="159"/>
      <c r="E49" s="147"/>
      <c r="F49" s="160" t="s">
        <v>94</v>
      </c>
      <c r="G49" s="160" t="s">
        <v>94</v>
      </c>
      <c r="H49" s="161"/>
      <c r="I49" s="162" t="s">
        <v>94</v>
      </c>
    </row>
    <row r="50" spans="1:9" ht="12.75" customHeight="1">
      <c r="A50" s="271">
        <v>2004</v>
      </c>
      <c r="B50" s="103"/>
      <c r="C50" s="158"/>
      <c r="D50" s="159"/>
      <c r="E50" s="147"/>
      <c r="F50" s="160" t="s">
        <v>94</v>
      </c>
      <c r="G50" s="160" t="s">
        <v>94</v>
      </c>
      <c r="H50" s="163"/>
      <c r="I50" s="164">
        <f>E50+H50</f>
        <v>0</v>
      </c>
    </row>
    <row r="51" spans="1:9" ht="12.75" customHeight="1">
      <c r="A51" s="271">
        <v>2005</v>
      </c>
      <c r="B51" s="103"/>
      <c r="C51" s="158"/>
      <c r="D51" s="159"/>
      <c r="E51" s="147"/>
      <c r="F51" s="160" t="s">
        <v>94</v>
      </c>
      <c r="G51" s="160" t="s">
        <v>94</v>
      </c>
      <c r="H51" s="165"/>
      <c r="I51" s="164">
        <f>E51+H51</f>
        <v>0</v>
      </c>
    </row>
    <row r="52" spans="1:9" ht="12.75" customHeight="1" thickBot="1">
      <c r="A52" s="271">
        <v>2006</v>
      </c>
      <c r="B52" s="166"/>
      <c r="C52" s="167"/>
      <c r="D52" s="168"/>
      <c r="E52" s="169"/>
      <c r="F52" s="160" t="s">
        <v>94</v>
      </c>
      <c r="G52" s="160" t="s">
        <v>94</v>
      </c>
      <c r="H52" s="170"/>
      <c r="I52" s="164">
        <f>E52+H52</f>
        <v>0</v>
      </c>
    </row>
    <row r="53" spans="1:9" ht="12.75" customHeight="1" thickBot="1">
      <c r="A53" s="171" t="s">
        <v>95</v>
      </c>
      <c r="B53" s="172"/>
      <c r="C53" s="172"/>
      <c r="D53" s="173"/>
      <c r="E53" s="174" t="e">
        <f>AVERAGE(E38:E52)</f>
        <v>#DIV/0!</v>
      </c>
      <c r="F53" s="175" t="s">
        <v>96</v>
      </c>
      <c r="G53" s="176"/>
      <c r="H53" s="174">
        <f>IF(OR(H50=0,H51=0,H52=0),0,AVERAGE(H50:H52))</f>
        <v>0</v>
      </c>
      <c r="I53" s="175" t="s">
        <v>97</v>
      </c>
    </row>
    <row r="54" spans="1:9" ht="12.75" customHeight="1" thickBot="1">
      <c r="A54" s="177" t="s">
        <v>98</v>
      </c>
      <c r="B54" s="178">
        <f>SUM(B38:B52)</f>
        <v>0</v>
      </c>
      <c r="C54" s="178">
        <f>SUM(C38:C52)</f>
        <v>0</v>
      </c>
      <c r="D54" s="179" t="e">
        <f>B54/C54</f>
        <v>#DIV/0!</v>
      </c>
      <c r="E54" s="175" t="s">
        <v>99</v>
      </c>
      <c r="F54" s="180"/>
      <c r="G54" s="181" t="s">
        <v>94</v>
      </c>
      <c r="H54" s="175" t="s">
        <v>100</v>
      </c>
      <c r="I54" s="182"/>
    </row>
    <row r="55" spans="1:5" ht="12.75" customHeight="1">
      <c r="A55" s="183" t="s">
        <v>101</v>
      </c>
      <c r="E55" s="184" t="s">
        <v>102</v>
      </c>
    </row>
    <row r="58" ht="12.75" customHeight="1">
      <c r="A58" s="93" t="s">
        <v>103</v>
      </c>
    </row>
    <row r="59" ht="12.75" customHeight="1">
      <c r="J59" s="185"/>
    </row>
    <row r="60" s="107" customFormat="1" ht="12.75" customHeight="1">
      <c r="I60" s="186" t="e">
        <f>STDEV(E38:E52)</f>
        <v>#DIV/0!</v>
      </c>
    </row>
    <row r="61" ht="12.75" customHeight="1">
      <c r="J61" s="185"/>
    </row>
    <row r="62" spans="1:10" ht="12.75" customHeight="1">
      <c r="A62" s="132"/>
      <c r="B62" s="107"/>
      <c r="C62" s="107"/>
      <c r="D62" s="107"/>
      <c r="E62" s="107"/>
      <c r="F62" s="107"/>
      <c r="G62" s="107"/>
      <c r="H62" s="107"/>
      <c r="I62" s="107"/>
      <c r="J62" s="107"/>
    </row>
    <row r="63" ht="12.75" customHeight="1">
      <c r="A63" s="144" t="s">
        <v>104</v>
      </c>
    </row>
    <row r="64" ht="12.75" customHeight="1">
      <c r="A64" s="144"/>
    </row>
    <row r="65" ht="12.75" customHeight="1">
      <c r="A65" s="93" t="s">
        <v>105</v>
      </c>
    </row>
    <row r="66" ht="12.75" customHeight="1">
      <c r="A66" s="93" t="s">
        <v>106</v>
      </c>
    </row>
    <row r="67" spans="1:9" ht="12.75" customHeight="1">
      <c r="A67" s="93" t="s">
        <v>107</v>
      </c>
      <c r="I67" s="186" t="e">
        <f>1-(E53+H53)</f>
        <v>#DIV/0!</v>
      </c>
    </row>
    <row r="69" ht="12.75" customHeight="1">
      <c r="A69" s="93" t="s">
        <v>108</v>
      </c>
    </row>
    <row r="70" ht="12.75" customHeight="1">
      <c r="A70" s="93" t="s">
        <v>109</v>
      </c>
    </row>
    <row r="71" spans="1:9" ht="12.75" customHeight="1">
      <c r="A71" s="93" t="s">
        <v>110</v>
      </c>
      <c r="I71" s="179" t="e">
        <f>IF(OR(H53=0,I67&lt;=0),0,1/(1+I67))</f>
        <v>#DIV/0!</v>
      </c>
    </row>
    <row r="74" ht="12.75" customHeight="1">
      <c r="A74" s="144" t="s">
        <v>111</v>
      </c>
    </row>
    <row r="75" ht="12.75" customHeight="1">
      <c r="A75" s="144"/>
    </row>
    <row r="76" spans="1:9" ht="12.75" customHeight="1">
      <c r="A76" s="144" t="s">
        <v>112</v>
      </c>
      <c r="I76" s="179" t="e">
        <f>MAX(I82,I86,I92,I97)</f>
        <v>#DIV/0!</v>
      </c>
    </row>
    <row r="77" ht="12.75" customHeight="1">
      <c r="A77" s="144"/>
    </row>
    <row r="78" ht="12.75" customHeight="1">
      <c r="A78" s="144" t="s">
        <v>113</v>
      </c>
    </row>
    <row r="79" ht="12.75" customHeight="1">
      <c r="A79" s="144"/>
    </row>
    <row r="80" ht="12.75" customHeight="1">
      <c r="A80" s="187" t="s">
        <v>114</v>
      </c>
    </row>
    <row r="81" ht="12.75" customHeight="1">
      <c r="A81" s="93" t="s">
        <v>115</v>
      </c>
    </row>
    <row r="82" spans="1:10" ht="12.75" customHeight="1">
      <c r="A82" s="93" t="s">
        <v>116</v>
      </c>
      <c r="H82" s="111"/>
      <c r="I82" s="179" t="e">
        <f>IF(I71&lt;&gt;0,0,4.5*I60*I26)</f>
        <v>#DIV/0!</v>
      </c>
      <c r="J82" s="188" t="s">
        <v>117</v>
      </c>
    </row>
    <row r="84" ht="12.75" customHeight="1">
      <c r="A84" s="187" t="s">
        <v>118</v>
      </c>
    </row>
    <row r="85" ht="12.75" customHeight="1">
      <c r="A85" s="93" t="s">
        <v>119</v>
      </c>
    </row>
    <row r="86" spans="1:10" ht="12.75" customHeight="1">
      <c r="A86" s="93" t="s">
        <v>120</v>
      </c>
      <c r="I86" s="179" t="e">
        <f>4.5*I60*I71*I26</f>
        <v>#DIV/0!</v>
      </c>
      <c r="J86" s="188" t="s">
        <v>117</v>
      </c>
    </row>
    <row r="88" ht="12.75" customHeight="1">
      <c r="A88" s="144" t="s">
        <v>121</v>
      </c>
    </row>
    <row r="89" ht="12.75" customHeight="1">
      <c r="A89" s="144"/>
    </row>
    <row r="90" ht="12.75" customHeight="1">
      <c r="A90" s="187" t="s">
        <v>122</v>
      </c>
    </row>
    <row r="91" ht="12.75" customHeight="1">
      <c r="A91" s="93" t="s">
        <v>123</v>
      </c>
    </row>
    <row r="92" spans="1:10" ht="12.75" customHeight="1">
      <c r="A92" s="93" t="s">
        <v>124</v>
      </c>
      <c r="H92" s="111"/>
      <c r="I92" s="179" t="e">
        <f>IF(OR(C54=0,I71&lt;&gt;0),0,4.5*I60*I25*D54)</f>
        <v>#DIV/0!</v>
      </c>
      <c r="J92" s="188" t="s">
        <v>125</v>
      </c>
    </row>
    <row r="94" ht="12.75" customHeight="1">
      <c r="A94" s="187" t="s">
        <v>126</v>
      </c>
    </row>
    <row r="95" ht="12.75" customHeight="1">
      <c r="A95" s="93" t="s">
        <v>127</v>
      </c>
    </row>
    <row r="96" ht="12.75" customHeight="1">
      <c r="A96" s="93" t="s">
        <v>128</v>
      </c>
    </row>
    <row r="97" spans="1:10" ht="12.75" customHeight="1">
      <c r="A97" s="93" t="s">
        <v>129</v>
      </c>
      <c r="I97" s="179">
        <f>IF(C54=0,0,4.5*I60*I71*I25*D54)</f>
        <v>0</v>
      </c>
      <c r="J97" s="188" t="s">
        <v>125</v>
      </c>
    </row>
    <row r="101" spans="1:10" ht="12.75" customHeight="1">
      <c r="A101" s="189" t="s">
        <v>50</v>
      </c>
      <c r="B101" s="99"/>
      <c r="C101" s="99"/>
      <c r="D101" s="99"/>
      <c r="E101" s="99"/>
      <c r="F101" s="99"/>
      <c r="G101" s="99"/>
      <c r="H101" s="99"/>
      <c r="I101" s="99"/>
      <c r="J101" s="136"/>
    </row>
    <row r="102" spans="1:10" ht="12.75" customHeight="1">
      <c r="A102" s="132"/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ht="12.75" customHeight="1">
      <c r="A103" s="144" t="s">
        <v>130</v>
      </c>
    </row>
    <row r="104" spans="1:5" ht="12.75" customHeight="1">
      <c r="A104" s="187"/>
      <c r="B104" s="187" t="s">
        <v>131</v>
      </c>
      <c r="C104" s="187"/>
      <c r="D104" s="187"/>
      <c r="E104" s="187"/>
    </row>
    <row r="105" spans="1:5" ht="12.75" customHeight="1">
      <c r="A105" s="187"/>
      <c r="B105" s="187"/>
      <c r="C105" s="187"/>
      <c r="D105" s="187"/>
      <c r="E105" s="187"/>
    </row>
    <row r="106" spans="1:8" ht="12.75" customHeight="1">
      <c r="A106" s="93" t="s">
        <v>132</v>
      </c>
      <c r="H106" s="111"/>
    </row>
    <row r="107" spans="1:10" ht="12.75" customHeight="1">
      <c r="A107" s="93" t="s">
        <v>133</v>
      </c>
      <c r="H107" s="111"/>
      <c r="I107" s="179" t="e">
        <f>MAX((E53-I32)*I26,0)</f>
        <v>#DIV/0!</v>
      </c>
      <c r="J107" s="188" t="s">
        <v>134</v>
      </c>
    </row>
    <row r="108" ht="12.75" customHeight="1">
      <c r="H108" s="190"/>
    </row>
    <row r="109" ht="12.75" customHeight="1">
      <c r="H109" s="190"/>
    </row>
    <row r="110" spans="1:8" ht="12.75" customHeight="1">
      <c r="A110" s="144" t="s">
        <v>135</v>
      </c>
      <c r="H110" s="190"/>
    </row>
    <row r="111" spans="2:8" ht="12.75" customHeight="1">
      <c r="B111" s="187" t="s">
        <v>136</v>
      </c>
      <c r="C111" s="187"/>
      <c r="D111" s="187"/>
      <c r="E111" s="187"/>
      <c r="H111" s="190"/>
    </row>
    <row r="112" spans="2:8" ht="12.75" customHeight="1">
      <c r="B112" s="187"/>
      <c r="C112" s="187"/>
      <c r="D112" s="187"/>
      <c r="E112" s="187"/>
      <c r="H112" s="190"/>
    </row>
    <row r="113" spans="1:8" ht="12.75" customHeight="1">
      <c r="A113" s="187" t="s">
        <v>137</v>
      </c>
      <c r="B113" s="187"/>
      <c r="C113" s="187"/>
      <c r="D113" s="187"/>
      <c r="E113" s="187"/>
      <c r="H113" s="190"/>
    </row>
    <row r="114" spans="1:8" ht="12.75" customHeight="1">
      <c r="A114" s="93" t="s">
        <v>138</v>
      </c>
      <c r="H114" s="190"/>
    </row>
    <row r="115" spans="1:9" ht="12.75" customHeight="1">
      <c r="A115" s="93" t="s">
        <v>133</v>
      </c>
      <c r="H115" s="111"/>
      <c r="I115" s="179" t="e">
        <f>IF(I71&lt;&gt;0,0,MIN(MAX((I32-E53)*I26,0),J133))</f>
        <v>#DIV/0!</v>
      </c>
    </row>
    <row r="117" ht="12.75" customHeight="1">
      <c r="A117" s="187" t="s">
        <v>139</v>
      </c>
    </row>
    <row r="118" ht="12.75" customHeight="1">
      <c r="A118" s="93" t="s">
        <v>140</v>
      </c>
    </row>
    <row r="119" ht="12.75" customHeight="1">
      <c r="A119" s="93" t="s">
        <v>141</v>
      </c>
    </row>
    <row r="120" spans="1:9" ht="12.75" customHeight="1">
      <c r="A120" s="93" t="s">
        <v>142</v>
      </c>
      <c r="I120" s="179" t="e">
        <f>MIN(MAX((I32-E53)*I71*I26,0),J133)</f>
        <v>#DIV/0!</v>
      </c>
    </row>
    <row r="124" ht="12.75" customHeight="1">
      <c r="A124" s="144" t="s">
        <v>143</v>
      </c>
    </row>
    <row r="125" spans="2:5" ht="12.75" customHeight="1">
      <c r="B125" s="187" t="s">
        <v>59</v>
      </c>
      <c r="C125" s="187"/>
      <c r="D125" s="187"/>
      <c r="E125" s="187"/>
    </row>
    <row r="127" ht="12.75" customHeight="1">
      <c r="A127" s="93" t="s">
        <v>60</v>
      </c>
    </row>
    <row r="128" spans="1:10" ht="12.75" customHeight="1">
      <c r="A128" s="93" t="s">
        <v>61</v>
      </c>
      <c r="E128" s="185"/>
      <c r="I128" s="179" t="e">
        <f>0.035*I76</f>
        <v>#DIV/0!</v>
      </c>
      <c r="J128" s="188" t="s">
        <v>144</v>
      </c>
    </row>
    <row r="131" ht="12.75" customHeight="1">
      <c r="A131" s="144" t="s">
        <v>145</v>
      </c>
    </row>
    <row r="133" spans="1:10" ht="12.75" customHeight="1">
      <c r="A133" s="93" t="s">
        <v>64</v>
      </c>
      <c r="J133" s="191"/>
    </row>
    <row r="134" spans="1:10" ht="12.75" customHeight="1">
      <c r="A134" s="93" t="s">
        <v>146</v>
      </c>
      <c r="I134" s="185" t="s">
        <v>66</v>
      </c>
      <c r="J134" s="192" t="e">
        <f>MIN(MAX(I107,I128),I76-J133+J135)</f>
        <v>#DIV/0!</v>
      </c>
    </row>
    <row r="135" spans="1:10" ht="12.75" customHeight="1" thickBot="1">
      <c r="A135" s="93" t="s">
        <v>67</v>
      </c>
      <c r="I135" s="185" t="s">
        <v>68</v>
      </c>
      <c r="J135" s="179" t="e">
        <f>MIN(MAX(I115,I120),J133)</f>
        <v>#DIV/0!</v>
      </c>
    </row>
    <row r="136" spans="1:10" ht="12.75" customHeight="1" thickBot="1">
      <c r="A136" s="93" t="s">
        <v>69</v>
      </c>
      <c r="I136" s="185" t="s">
        <v>70</v>
      </c>
      <c r="J136" s="193" t="e">
        <f>J133+J134-J135</f>
        <v>#DIV/0!</v>
      </c>
    </row>
    <row r="138" ht="12.75" customHeight="1">
      <c r="A138" s="187" t="s">
        <v>71</v>
      </c>
    </row>
    <row r="139" ht="12.75" customHeight="1">
      <c r="A139" s="187" t="s">
        <v>72</v>
      </c>
    </row>
    <row r="140" ht="12.75" customHeight="1">
      <c r="A140" s="187" t="s">
        <v>147</v>
      </c>
    </row>
    <row r="141" ht="12.75" customHeight="1">
      <c r="A141" s="187" t="s">
        <v>148</v>
      </c>
    </row>
  </sheetData>
  <sheetProtection password="CCED" sheet="1"/>
  <printOptions/>
  <pageMargins left="0.7480314960629921" right="0.7480314960629921" top="0.984251968503937" bottom="0.984251968503937" header="0.5" footer="0.5"/>
  <pageSetup fitToHeight="2" fitToWidth="1" orientation="portrait" paperSize="9" scale="77" r:id="rId3"/>
  <headerFooter alignWithMargins="0">
    <oddHeader>&amp;RANNEXE A</oddHeader>
  </headerFooter>
  <rowBreaks count="2" manualBreakCount="2">
    <brk id="68" max="65535" man="1"/>
    <brk id="72" max="65535" man="1"/>
  </rowBreaks>
  <legacyDrawing r:id="rId2"/>
  <oleObjects>
    <oleObject progId="Document" shapeId="200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showRowColHeaders="0" zoomScalePageLayoutView="0" workbookViewId="0" topLeftCell="A1">
      <selection activeCell="B30" sqref="B30"/>
    </sheetView>
  </sheetViews>
  <sheetFormatPr defaultColWidth="9.140625" defaultRowHeight="12.75"/>
  <cols>
    <col min="1" max="1" width="11.7109375" style="197" customWidth="1"/>
    <col min="2" max="2" width="22.28125" style="197" customWidth="1"/>
    <col min="3" max="3" width="23.00390625" style="197" customWidth="1"/>
    <col min="4" max="4" width="14.7109375" style="197" customWidth="1"/>
    <col min="5" max="5" width="11.57421875" style="197" customWidth="1"/>
    <col min="6" max="7" width="9.140625" style="197" customWidth="1"/>
    <col min="8" max="8" width="10.57421875" style="197" customWidth="1"/>
    <col min="9" max="16384" width="9.140625" style="197" customWidth="1"/>
  </cols>
  <sheetData>
    <row r="1" spans="1:10" s="198" customFormat="1" ht="12.75" customHeight="1" thickTop="1">
      <c r="A1" s="194" t="s">
        <v>0</v>
      </c>
      <c r="B1" s="195"/>
      <c r="C1" s="195"/>
      <c r="D1" s="195"/>
      <c r="E1" s="195"/>
      <c r="F1" s="195"/>
      <c r="G1" s="195"/>
      <c r="H1" s="196"/>
      <c r="I1" s="197"/>
      <c r="J1" s="197"/>
    </row>
    <row r="2" spans="1:10" s="198" customFormat="1" ht="12.75" customHeight="1" thickBot="1">
      <c r="A2" s="199" t="s">
        <v>1</v>
      </c>
      <c r="B2" s="200"/>
      <c r="C2" s="200"/>
      <c r="D2" s="200"/>
      <c r="E2" s="200"/>
      <c r="F2" s="200"/>
      <c r="G2" s="200"/>
      <c r="H2" s="201"/>
      <c r="I2" s="197"/>
      <c r="J2" s="197"/>
    </row>
    <row r="3" spans="1:10" s="198" customFormat="1" ht="12.75" customHeight="1" thickTop="1">
      <c r="A3" s="202" t="s">
        <v>2</v>
      </c>
      <c r="B3" s="272"/>
      <c r="C3" s="203" t="s">
        <v>3</v>
      </c>
      <c r="D3" s="204"/>
      <c r="E3" s="205"/>
      <c r="F3" s="206" t="s">
        <v>4</v>
      </c>
      <c r="G3" s="207"/>
      <c r="H3" s="208"/>
      <c r="I3" s="197"/>
      <c r="J3" s="197"/>
    </row>
    <row r="4" spans="1:10" s="198" customFormat="1" ht="12.75" customHeight="1">
      <c r="A4" s="209" t="s">
        <v>5</v>
      </c>
      <c r="B4" s="210" t="s">
        <v>6</v>
      </c>
      <c r="C4" s="211"/>
      <c r="D4" s="211"/>
      <c r="E4" s="211"/>
      <c r="F4" s="211"/>
      <c r="G4" s="212"/>
      <c r="H4" s="213"/>
      <c r="I4" s="197"/>
      <c r="J4" s="197"/>
    </row>
    <row r="5" spans="1:10" s="198" customFormat="1" ht="12.75" customHeight="1">
      <c r="A5" s="214"/>
      <c r="B5" s="215" t="s">
        <v>7</v>
      </c>
      <c r="C5" s="212"/>
      <c r="D5" s="204"/>
      <c r="E5" s="197"/>
      <c r="F5" s="197"/>
      <c r="G5" s="212"/>
      <c r="H5" s="213"/>
      <c r="I5" s="197"/>
      <c r="J5" s="197"/>
    </row>
    <row r="6" spans="1:10" s="198" customFormat="1" ht="12.75" customHeight="1">
      <c r="A6" s="214"/>
      <c r="B6" s="215" t="s">
        <v>8</v>
      </c>
      <c r="C6" s="212"/>
      <c r="D6" s="204"/>
      <c r="E6" s="197"/>
      <c r="F6" s="197"/>
      <c r="G6" s="212"/>
      <c r="H6" s="213"/>
      <c r="I6" s="197"/>
      <c r="J6" s="197"/>
    </row>
    <row r="7" spans="1:10" s="198" customFormat="1" ht="12.75" customHeight="1">
      <c r="A7" s="216"/>
      <c r="B7" s="217" t="s">
        <v>9</v>
      </c>
      <c r="C7" s="212"/>
      <c r="D7" s="212"/>
      <c r="E7" s="218"/>
      <c r="F7" s="212"/>
      <c r="G7" s="219"/>
      <c r="H7" s="220"/>
      <c r="I7" s="197"/>
      <c r="J7" s="197"/>
    </row>
    <row r="8" spans="1:10" s="198" customFormat="1" ht="12.75" customHeight="1" thickBot="1">
      <c r="A8" s="221" t="s">
        <v>10</v>
      </c>
      <c r="B8" s="222"/>
      <c r="C8" s="223"/>
      <c r="D8" s="224" t="s">
        <v>11</v>
      </c>
      <c r="E8" s="225"/>
      <c r="F8" s="223"/>
      <c r="G8" s="222"/>
      <c r="H8" s="226"/>
      <c r="I8" s="197"/>
      <c r="J8" s="197"/>
    </row>
    <row r="9" ht="12.75">
      <c r="A9" s="227"/>
    </row>
    <row r="11" spans="1:5" ht="19.5">
      <c r="A11" s="228" t="s">
        <v>12</v>
      </c>
      <c r="B11" s="229"/>
      <c r="C11" s="230"/>
      <c r="D11" s="229"/>
      <c r="E11" s="231"/>
    </row>
    <row r="12" spans="1:5" ht="19.5">
      <c r="A12" s="232"/>
      <c r="B12" s="233" t="s">
        <v>149</v>
      </c>
      <c r="C12" s="234"/>
      <c r="D12" s="218"/>
      <c r="E12" s="235"/>
    </row>
    <row r="13" spans="1:5" ht="19.5">
      <c r="A13" s="227"/>
      <c r="B13" s="236"/>
      <c r="C13" s="237"/>
      <c r="D13" s="227"/>
      <c r="E13" s="227"/>
    </row>
    <row r="14" spans="2:6" ht="15.75">
      <c r="B14" s="238" t="s">
        <v>150</v>
      </c>
      <c r="C14" s="239"/>
      <c r="D14" s="240"/>
      <c r="E14" s="241"/>
      <c r="F14" s="227"/>
    </row>
    <row r="15" spans="2:6" ht="16.5" thickBot="1">
      <c r="B15" s="242"/>
      <c r="C15" s="243"/>
      <c r="D15" s="237"/>
      <c r="F15" s="227"/>
    </row>
    <row r="16" spans="1:10" s="198" customFormat="1" ht="12.75" customHeight="1">
      <c r="A16" s="244" t="s">
        <v>15</v>
      </c>
      <c r="B16" s="245"/>
      <c r="C16" s="245"/>
      <c r="D16" s="245"/>
      <c r="E16" s="245"/>
      <c r="F16" s="245"/>
      <c r="G16" s="246"/>
      <c r="H16" s="247"/>
      <c r="I16" s="212"/>
      <c r="J16" s="212"/>
    </row>
    <row r="17" spans="1:8" s="212" customFormat="1" ht="12.75" customHeight="1" thickBot="1">
      <c r="A17" s="248" t="s">
        <v>16</v>
      </c>
      <c r="B17" s="249"/>
      <c r="C17" s="249"/>
      <c r="D17" s="249"/>
      <c r="E17" s="249"/>
      <c r="F17" s="249"/>
      <c r="G17" s="225"/>
      <c r="H17" s="250"/>
    </row>
    <row r="18" ht="12.75">
      <c r="A18" s="251"/>
    </row>
    <row r="19" ht="15.75">
      <c r="A19" s="252" t="s">
        <v>151</v>
      </c>
    </row>
    <row r="20" ht="12.75">
      <c r="B20" s="227"/>
    </row>
    <row r="21" spans="1:4" ht="12.75">
      <c r="A21" s="253" t="s">
        <v>20</v>
      </c>
      <c r="D21" s="254"/>
    </row>
    <row r="22" spans="1:4" ht="12.75">
      <c r="A22" s="253" t="s">
        <v>21</v>
      </c>
      <c r="D22" s="254"/>
    </row>
    <row r="23" spans="1:4" ht="12.75">
      <c r="A23" s="253" t="s">
        <v>22</v>
      </c>
      <c r="D23" s="254"/>
    </row>
    <row r="25" ht="12.75">
      <c r="A25" s="253" t="s">
        <v>152</v>
      </c>
    </row>
    <row r="26" ht="12.75">
      <c r="A26" s="253"/>
    </row>
    <row r="27" spans="1:3" ht="12.75">
      <c r="A27" s="255" t="s">
        <v>37</v>
      </c>
      <c r="B27" s="255" t="s">
        <v>153</v>
      </c>
      <c r="C27" s="255" t="s">
        <v>154</v>
      </c>
    </row>
    <row r="28" spans="1:3" ht="12.75">
      <c r="A28" s="273">
        <v>1998</v>
      </c>
      <c r="B28" s="256"/>
      <c r="C28" s="257"/>
    </row>
    <row r="29" spans="1:3" ht="12.75">
      <c r="A29" s="273">
        <v>1999</v>
      </c>
      <c r="B29" s="256"/>
      <c r="C29" s="257"/>
    </row>
    <row r="30" spans="1:3" ht="12.75">
      <c r="A30" s="273">
        <v>2000</v>
      </c>
      <c r="B30" s="256"/>
      <c r="C30" s="257"/>
    </row>
    <row r="31" spans="1:3" ht="12.75">
      <c r="A31" s="273">
        <v>2001</v>
      </c>
      <c r="B31" s="256"/>
      <c r="C31" s="257"/>
    </row>
    <row r="32" spans="1:3" ht="12.75">
      <c r="A32" s="273">
        <v>2002</v>
      </c>
      <c r="B32" s="256"/>
      <c r="C32" s="257"/>
    </row>
    <row r="33" spans="1:3" ht="12.75">
      <c r="A33" s="273">
        <v>2003</v>
      </c>
      <c r="B33" s="256"/>
      <c r="C33" s="257"/>
    </row>
    <row r="34" spans="1:3" ht="12.75">
      <c r="A34" s="273">
        <v>2004</v>
      </c>
      <c r="B34" s="256"/>
      <c r="C34" s="257"/>
    </row>
    <row r="35" spans="1:3" ht="12.75">
      <c r="A35" s="273">
        <v>2005</v>
      </c>
      <c r="B35" s="256"/>
      <c r="C35" s="257"/>
    </row>
    <row r="36" spans="1:3" ht="12.75">
      <c r="A36" s="273">
        <v>2006</v>
      </c>
      <c r="B36" s="256"/>
      <c r="C36" s="257"/>
    </row>
    <row r="37" spans="1:3" ht="12.75">
      <c r="A37" s="273">
        <v>2007</v>
      </c>
      <c r="B37" s="256"/>
      <c r="C37" s="257"/>
    </row>
    <row r="38" spans="1:3" ht="12.75">
      <c r="A38" s="258" t="s">
        <v>43</v>
      </c>
      <c r="B38" s="259"/>
      <c r="C38" s="259"/>
    </row>
    <row r="41" ht="12.75">
      <c r="A41" s="253" t="s">
        <v>155</v>
      </c>
    </row>
    <row r="43" spans="1:5" ht="12.75">
      <c r="A43" s="260" t="s">
        <v>156</v>
      </c>
      <c r="D43" s="254"/>
      <c r="E43" s="261" t="s">
        <v>24</v>
      </c>
    </row>
    <row r="44" ht="15.75" customHeight="1">
      <c r="A44" s="253"/>
    </row>
    <row r="45" ht="15.75" customHeight="1">
      <c r="A45" s="260" t="s">
        <v>157</v>
      </c>
    </row>
    <row r="46" spans="1:5" ht="12.75">
      <c r="A46" s="197" t="s">
        <v>158</v>
      </c>
      <c r="D46" s="254"/>
      <c r="E46" s="261" t="s">
        <v>159</v>
      </c>
    </row>
    <row r="47" ht="12.75">
      <c r="A47" s="260"/>
    </row>
    <row r="48" spans="1:5" ht="12.75">
      <c r="A48" s="253" t="s">
        <v>160</v>
      </c>
      <c r="D48" s="254"/>
      <c r="E48" s="261" t="s">
        <v>161</v>
      </c>
    </row>
    <row r="49" ht="12.75">
      <c r="A49" s="253" t="s">
        <v>25</v>
      </c>
    </row>
    <row r="50" ht="12.75">
      <c r="A50" s="253" t="s">
        <v>26</v>
      </c>
    </row>
    <row r="51" ht="12.75">
      <c r="A51" s="253"/>
    </row>
    <row r="52" ht="12.75">
      <c r="A52" s="253" t="s">
        <v>162</v>
      </c>
    </row>
    <row r="53" ht="12.75">
      <c r="A53" s="253"/>
    </row>
    <row r="54" spans="1:5" ht="12.75">
      <c r="A54" s="259" t="s">
        <v>163</v>
      </c>
      <c r="D54" s="262">
        <f>MIN(D43,D46)</f>
        <v>0</v>
      </c>
      <c r="E54" s="261" t="s">
        <v>164</v>
      </c>
    </row>
    <row r="57" ht="12.75">
      <c r="A57" s="253" t="s">
        <v>165</v>
      </c>
    </row>
    <row r="58" ht="12.75">
      <c r="B58" s="263" t="s">
        <v>166</v>
      </c>
    </row>
    <row r="60" spans="1:5" ht="12.75">
      <c r="A60" s="259" t="s">
        <v>167</v>
      </c>
      <c r="D60" s="262">
        <f>0.3*D54</f>
        <v>0</v>
      </c>
      <c r="E60" s="261" t="s">
        <v>168</v>
      </c>
    </row>
    <row r="61" spans="1:4" ht="12.75">
      <c r="A61" s="259"/>
      <c r="D61" s="259"/>
    </row>
    <row r="62" spans="1:5" ht="12.75">
      <c r="A62" s="259" t="s">
        <v>169</v>
      </c>
      <c r="D62" s="262">
        <f>MIN(MAX(D48,0),D60)</f>
        <v>0</v>
      </c>
      <c r="E62" s="264" t="s">
        <v>170</v>
      </c>
    </row>
    <row r="63" ht="12.75">
      <c r="A63" s="259"/>
    </row>
    <row r="64" ht="12.75">
      <c r="A64" s="259"/>
    </row>
    <row r="65" ht="12.75">
      <c r="A65" s="253" t="s">
        <v>171</v>
      </c>
    </row>
    <row r="66" ht="12.75">
      <c r="B66" s="263" t="s">
        <v>172</v>
      </c>
    </row>
    <row r="68" spans="1:4" ht="12.75">
      <c r="A68" s="259" t="s">
        <v>173</v>
      </c>
      <c r="D68" s="262">
        <f>MIN(ABS(MIN(D48,0)),E73)</f>
        <v>0</v>
      </c>
    </row>
    <row r="69" ht="12.75">
      <c r="A69" s="264"/>
    </row>
    <row r="71" ht="12.75">
      <c r="A71" s="253" t="s">
        <v>174</v>
      </c>
    </row>
    <row r="73" spans="1:5" ht="12.75">
      <c r="A73" s="197" t="s">
        <v>64</v>
      </c>
      <c r="E73" s="254">
        <v>0</v>
      </c>
    </row>
    <row r="74" spans="1:5" ht="12.75">
      <c r="A74" s="197" t="s">
        <v>175</v>
      </c>
      <c r="D74" s="265" t="s">
        <v>66</v>
      </c>
      <c r="E74" s="262">
        <f>MIN(D62,D54-E73+E75)</f>
        <v>0</v>
      </c>
    </row>
    <row r="75" spans="1:5" ht="13.5" thickBot="1">
      <c r="A75" s="197" t="s">
        <v>67</v>
      </c>
      <c r="D75" s="265" t="s">
        <v>68</v>
      </c>
      <c r="E75" s="262">
        <f>D68</f>
        <v>0</v>
      </c>
    </row>
    <row r="76" spans="1:5" ht="13.5" thickBot="1">
      <c r="A76" s="197" t="s">
        <v>69</v>
      </c>
      <c r="D76" s="265" t="s">
        <v>70</v>
      </c>
      <c r="E76" s="266">
        <f>E73+E74-E75</f>
        <v>0</v>
      </c>
    </row>
    <row r="78" ht="12.75">
      <c r="A78" s="267" t="s">
        <v>71</v>
      </c>
    </row>
    <row r="79" ht="12.75">
      <c r="A79" s="267" t="s">
        <v>72</v>
      </c>
    </row>
    <row r="80" ht="12.75">
      <c r="A80" s="267" t="s">
        <v>147</v>
      </c>
    </row>
    <row r="81" ht="12.75">
      <c r="A81" s="267" t="s">
        <v>148</v>
      </c>
    </row>
  </sheetData>
  <sheetProtection password="CCED" sheet="1"/>
  <printOptions/>
  <pageMargins left="0.7480314960629921" right="0.7480314960629921" top="0.984251968503937" bottom="0.984251968503937" header="0.5" footer="0.5"/>
  <pageSetup fitToHeight="1" fitToWidth="1" orientation="portrait" paperSize="9" scale="61" r:id="rId1"/>
  <headerFooter alignWithMargins="0">
    <oddHeader>&amp;RANNEXE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Entreprises d'assurances - Circulaires &amp; communications - Feuilles de calcul </dc:title>
  <dc:subject/>
  <dc:creator>CBFA</dc:creator>
  <cp:keywords/>
  <dc:description/>
  <cp:lastModifiedBy>Binon</cp:lastModifiedBy>
  <dcterms:created xsi:type="dcterms:W3CDTF">2006-11-30T14:11:14Z</dcterms:created>
  <dcterms:modified xsi:type="dcterms:W3CDTF">2008-02-28T14:36:35Z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-640589671</vt:i4>
  </property>
  <property fmtid="{D5CDD505-2E9C-101B-9397-08002B2CF9AE}" pid="3" name="_NewReviewCycle">
    <vt:lpwstr/>
  </property>
  <property fmtid="{D5CDD505-2E9C-101B-9397-08002B2CF9AE}" pid="4" name="_EmailSubject">
    <vt:lpwstr>Provision pour égalisation et catastrophes</vt:lpwstr>
  </property>
  <property fmtid="{D5CDD505-2E9C-101B-9397-08002B2CF9AE}" pid="5" name="_AuthorEmail">
    <vt:lpwstr>Delphine.Genot@cbfa.be</vt:lpwstr>
  </property>
  <property fmtid="{D5CDD505-2E9C-101B-9397-08002B2CF9AE}" pid="6" name="_AuthorEmailDisplayName">
    <vt:lpwstr>Genot, Delphine</vt:lpwstr>
  </property>
  <property fmtid="{D5CDD505-2E9C-101B-9397-08002B2CF9AE}" pid="7" name="_PreviousAdHocReviewCycleID">
    <vt:i4>-1563780676</vt:i4>
  </property>
  <property fmtid="{D5CDD505-2E9C-101B-9397-08002B2CF9AE}" pid="8" name="_ReviewingToolsShownOnce">
    <vt:lpwstr/>
  </property>
</Properties>
</file>