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ds\BELGIAN PRIME NEWS\2023_09\"/>
    </mc:Choice>
  </mc:AlternateContent>
  <xr:revisionPtr revIDLastSave="0" documentId="13_ncr:1_{C2792938-8018-40D4-9992-9F9A1474D6FE}" xr6:coauthVersionLast="47" xr6:coauthVersionMax="47" xr10:uidLastSave="{00000000-0000-0000-0000-000000000000}"/>
  <bookViews>
    <workbookView xWindow="-120" yWindow="-120" windowWidth="29040" windowHeight="15840" xr2:uid="{00000000-000D-0000-FFFF-FFFF00000000}"/>
  </bookViews>
  <sheets>
    <sheet name="Summary" sheetId="1" r:id="rId1"/>
    <sheet name="Belgium" sheetId="4" r:id="rId2"/>
    <sheet name="Euro area" sheetId="3" r:id="rId3"/>
    <sheet name="Financial market and Oil price" sheetId="6" r:id="rId4"/>
  </sheets>
  <definedNames>
    <definedName name="_xlnm.Print_Area" localSheetId="0">Summary!$A$1:$V$38</definedName>
    <definedName name="_xlnm.Print_Titles" localSheetId="1">Belgium!$A:$A,Belgium!$1:$2</definedName>
    <definedName name="_xlnm.Print_Titles" localSheetId="2">'Euro area'!$A:$A,'Euro area'!$1:$2</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3" l="1"/>
  <c r="C44" i="3" l="1"/>
  <c r="J100" i="3" l="1"/>
  <c r="J68" i="3"/>
  <c r="J54" i="3"/>
  <c r="J47" i="3"/>
  <c r="J31" i="3"/>
  <c r="J17" i="3"/>
  <c r="J10" i="3"/>
  <c r="J100" i="4"/>
  <c r="J97" i="4"/>
  <c r="J68" i="4"/>
  <c r="J65" i="4"/>
  <c r="J31" i="4"/>
  <c r="J28" i="4"/>
  <c r="D38" i="4"/>
  <c r="D37" i="4"/>
  <c r="C38" i="4"/>
  <c r="C37" i="4"/>
  <c r="B37" i="4"/>
  <c r="B94" i="4" l="1"/>
  <c r="T27" i="1" s="1"/>
  <c r="C94" i="4"/>
  <c r="U27" i="1" s="1"/>
  <c r="D94" i="4"/>
  <c r="V27" i="1" s="1"/>
  <c r="B62" i="4"/>
  <c r="Q27" i="1" s="1"/>
  <c r="C62" i="4"/>
  <c r="R27" i="1" s="1"/>
  <c r="D62" i="4"/>
  <c r="S27" i="1" s="1"/>
  <c r="B25" i="4"/>
  <c r="N27" i="1" s="1"/>
  <c r="C25" i="4"/>
  <c r="O27" i="1" s="1"/>
  <c r="D25" i="4"/>
  <c r="P27" i="1" s="1"/>
  <c r="B94" i="3"/>
  <c r="I27" i="1" s="1"/>
  <c r="C94" i="3"/>
  <c r="J27" i="1" s="1"/>
  <c r="D94" i="3"/>
  <c r="K27" i="1" s="1"/>
  <c r="B62" i="3"/>
  <c r="F27" i="1" s="1"/>
  <c r="C62" i="3"/>
  <c r="G27" i="1" s="1"/>
  <c r="D62" i="3"/>
  <c r="H27" i="1" s="1"/>
  <c r="A37" i="3"/>
  <c r="B25" i="3"/>
  <c r="C27" i="1" s="1"/>
  <c r="C25" i="3"/>
  <c r="D27" i="1" s="1"/>
  <c r="D25" i="3"/>
  <c r="E27" i="1" s="1"/>
  <c r="E31" i="6" l="1"/>
  <c r="D31" i="6"/>
  <c r="C31" i="6"/>
  <c r="E30" i="6"/>
  <c r="D30" i="6"/>
  <c r="C30" i="6"/>
  <c r="E29" i="6"/>
  <c r="D29" i="6"/>
  <c r="C29" i="6"/>
  <c r="E27" i="6"/>
  <c r="D27" i="6"/>
  <c r="C27" i="6"/>
  <c r="E26" i="6"/>
  <c r="D26" i="6"/>
  <c r="C26" i="6"/>
  <c r="E25" i="6"/>
  <c r="D25" i="6"/>
  <c r="C25" i="6"/>
  <c r="E23" i="6"/>
  <c r="D23" i="6"/>
  <c r="C23" i="6"/>
  <c r="E22" i="6"/>
  <c r="D22" i="6"/>
  <c r="C22" i="6"/>
  <c r="E21" i="6"/>
  <c r="D21" i="6"/>
  <c r="C21" i="6"/>
  <c r="E19" i="6"/>
  <c r="D19" i="6"/>
  <c r="C19" i="6"/>
  <c r="E18" i="6"/>
  <c r="D18" i="6"/>
  <c r="C18" i="6"/>
  <c r="E17" i="6"/>
  <c r="D17" i="6"/>
  <c r="C17" i="6"/>
  <c r="E14" i="6"/>
  <c r="D14" i="6"/>
  <c r="C14" i="6"/>
  <c r="E13" i="6"/>
  <c r="D13" i="6"/>
  <c r="C13" i="6"/>
  <c r="E12" i="6"/>
  <c r="D12" i="6"/>
  <c r="C12" i="6"/>
  <c r="E10" i="6"/>
  <c r="D10" i="6"/>
  <c r="C10" i="6"/>
  <c r="E9" i="6"/>
  <c r="D9" i="6"/>
  <c r="C9" i="6"/>
  <c r="E8" i="6"/>
  <c r="D8" i="6"/>
  <c r="C8" i="6"/>
  <c r="E5" i="6"/>
  <c r="D5" i="6"/>
  <c r="C5" i="6"/>
  <c r="E4" i="6"/>
  <c r="D4" i="6"/>
  <c r="C4" i="6"/>
  <c r="E3" i="6"/>
  <c r="D3" i="6"/>
  <c r="C3" i="6"/>
  <c r="B38" i="4"/>
  <c r="D63" i="3" l="1"/>
  <c r="H28" i="1" s="1"/>
  <c r="C63" i="3"/>
  <c r="G28" i="1" s="1"/>
  <c r="B63" i="3"/>
  <c r="F28" i="1" s="1"/>
  <c r="D16" i="3"/>
  <c r="C16" i="3"/>
  <c r="B16" i="3"/>
  <c r="D48" i="3"/>
  <c r="C48" i="3"/>
  <c r="B48" i="3"/>
  <c r="B24" i="3"/>
  <c r="D24" i="3"/>
  <c r="C24" i="3"/>
  <c r="D76" i="3"/>
  <c r="B76" i="3"/>
  <c r="C76" i="3"/>
  <c r="B52" i="3"/>
  <c r="D52" i="3"/>
  <c r="C52" i="3"/>
  <c r="D51" i="3"/>
  <c r="C51" i="3"/>
  <c r="B51" i="3"/>
  <c r="B68" i="3"/>
  <c r="F33" i="1" s="1"/>
  <c r="D68" i="3"/>
  <c r="H33" i="1" s="1"/>
  <c r="C68" i="3"/>
  <c r="G33" i="1" s="1"/>
  <c r="D20" i="3"/>
  <c r="C20" i="3"/>
  <c r="B20" i="3"/>
  <c r="B49" i="3"/>
  <c r="C49" i="3"/>
  <c r="D49" i="3"/>
  <c r="D10" i="3"/>
  <c r="C10" i="3"/>
  <c r="B10" i="3"/>
  <c r="C26" i="3"/>
  <c r="D28" i="1" s="1"/>
  <c r="D26" i="3"/>
  <c r="E28" i="1" s="1"/>
  <c r="B26" i="3"/>
  <c r="C28" i="1" s="1"/>
  <c r="D77" i="3"/>
  <c r="B77" i="3"/>
  <c r="C77" i="3"/>
  <c r="C53" i="3"/>
  <c r="D53" i="3"/>
  <c r="B53" i="3"/>
  <c r="C83" i="3"/>
  <c r="D83" i="3"/>
  <c r="B83" i="3"/>
  <c r="D69" i="3"/>
  <c r="H34" i="1" s="1"/>
  <c r="C69" i="3"/>
  <c r="G34" i="1" s="1"/>
  <c r="B69" i="3"/>
  <c r="F34" i="1" s="1"/>
  <c r="D21" i="3"/>
  <c r="C21" i="3"/>
  <c r="B21" i="3"/>
  <c r="D50" i="3"/>
  <c r="C50" i="3"/>
  <c r="B50" i="3"/>
  <c r="B33" i="3"/>
  <c r="C35" i="1" s="1"/>
  <c r="C33" i="3"/>
  <c r="D35" i="1" s="1"/>
  <c r="D33" i="3"/>
  <c r="E35" i="1" s="1"/>
  <c r="D44" i="3"/>
  <c r="B44" i="3"/>
  <c r="B78" i="3"/>
  <c r="D78" i="3"/>
  <c r="C78" i="3"/>
  <c r="D84" i="3"/>
  <c r="C84" i="3"/>
  <c r="B84" i="3"/>
  <c r="D97" i="3"/>
  <c r="K30" i="1" s="1"/>
  <c r="C97" i="3"/>
  <c r="J30" i="1" s="1"/>
  <c r="B97" i="3"/>
  <c r="I30" i="1" s="1"/>
  <c r="D70" i="3"/>
  <c r="H35" i="1" s="1"/>
  <c r="C70" i="3"/>
  <c r="G35" i="1" s="1"/>
  <c r="B70" i="3"/>
  <c r="F35" i="1" s="1"/>
  <c r="D58" i="3"/>
  <c r="C58" i="3"/>
  <c r="B58" i="3"/>
  <c r="C82" i="3"/>
  <c r="D82" i="3"/>
  <c r="B82" i="3"/>
  <c r="C45" i="3"/>
  <c r="D45" i="3"/>
  <c r="B45" i="3"/>
  <c r="D79" i="3"/>
  <c r="C79" i="3"/>
  <c r="B79" i="3"/>
  <c r="D85" i="3"/>
  <c r="C85" i="3"/>
  <c r="B85" i="3"/>
  <c r="D65" i="3"/>
  <c r="H30" i="1" s="1"/>
  <c r="C65" i="3"/>
  <c r="G30" i="1" s="1"/>
  <c r="B65" i="3"/>
  <c r="F30" i="1" s="1"/>
  <c r="D100" i="3"/>
  <c r="K33" i="1" s="1"/>
  <c r="C100" i="3"/>
  <c r="J33" i="1" s="1"/>
  <c r="B100" i="3"/>
  <c r="I33" i="1" s="1"/>
  <c r="D90" i="3"/>
  <c r="C90" i="3"/>
  <c r="B90" i="3"/>
  <c r="B81" i="3"/>
  <c r="C81" i="3"/>
  <c r="D81" i="3"/>
  <c r="D57" i="3"/>
  <c r="C57" i="3"/>
  <c r="B57" i="3"/>
  <c r="B7" i="3"/>
  <c r="C7" i="3"/>
  <c r="D46" i="3"/>
  <c r="C46" i="3"/>
  <c r="B46" i="3"/>
  <c r="B93" i="3"/>
  <c r="C93" i="3"/>
  <c r="D93" i="3"/>
  <c r="B86" i="3"/>
  <c r="D86" i="3"/>
  <c r="C86" i="3"/>
  <c r="C28" i="3"/>
  <c r="D30" i="1" s="1"/>
  <c r="B28" i="3"/>
  <c r="C30" i="1" s="1"/>
  <c r="D28" i="3"/>
  <c r="E30" i="1" s="1"/>
  <c r="D101" i="3"/>
  <c r="K34" i="1" s="1"/>
  <c r="C101" i="3"/>
  <c r="J34" i="1" s="1"/>
  <c r="B101" i="3"/>
  <c r="I34" i="1" s="1"/>
  <c r="C13" i="3"/>
  <c r="D13" i="3"/>
  <c r="B13" i="3"/>
  <c r="D80" i="3"/>
  <c r="C80" i="3"/>
  <c r="B80" i="3"/>
  <c r="C14" i="3"/>
  <c r="B14" i="3"/>
  <c r="D14" i="3"/>
  <c r="D8" i="3"/>
  <c r="C8" i="3"/>
  <c r="B8" i="3"/>
  <c r="D47" i="3"/>
  <c r="C47" i="3"/>
  <c r="B47" i="3"/>
  <c r="C95" i="3"/>
  <c r="J28" i="1" s="1"/>
  <c r="D95" i="3"/>
  <c r="K28" i="1" s="1"/>
  <c r="B95" i="3"/>
  <c r="I28" i="1" s="1"/>
  <c r="C54" i="3"/>
  <c r="B54" i="3"/>
  <c r="D54" i="3"/>
  <c r="D31" i="3"/>
  <c r="E33" i="1" s="1"/>
  <c r="B31" i="3"/>
  <c r="C33" i="1" s="1"/>
  <c r="C31" i="3"/>
  <c r="D33" i="1" s="1"/>
  <c r="C102" i="3"/>
  <c r="J35" i="1" s="1"/>
  <c r="B102" i="3"/>
  <c r="I35" i="1" s="1"/>
  <c r="D102" i="3"/>
  <c r="K35" i="1" s="1"/>
  <c r="D11" i="3"/>
  <c r="C11" i="3"/>
  <c r="B11" i="3"/>
  <c r="D37" i="3"/>
  <c r="C37" i="3"/>
  <c r="B37" i="3"/>
  <c r="B9" i="3"/>
  <c r="C9" i="3"/>
  <c r="D9" i="3"/>
  <c r="B61" i="3"/>
  <c r="D61" i="3"/>
  <c r="C61" i="3"/>
  <c r="D15" i="3"/>
  <c r="C15" i="3"/>
  <c r="B15" i="3"/>
  <c r="B17" i="3"/>
  <c r="D17" i="3"/>
  <c r="C17" i="3"/>
  <c r="D32" i="3"/>
  <c r="E34" i="1" s="1"/>
  <c r="C32" i="3"/>
  <c r="D34" i="1" s="1"/>
  <c r="B32" i="3"/>
  <c r="C34" i="1" s="1"/>
  <c r="D89" i="3"/>
  <c r="C89" i="3"/>
  <c r="B89" i="3"/>
  <c r="B12" i="3"/>
  <c r="C12" i="3"/>
  <c r="D12" i="3"/>
  <c r="D38" i="3"/>
  <c r="C38" i="3"/>
  <c r="B38" i="3"/>
  <c r="A38" i="3"/>
  <c r="D79" i="4" l="1"/>
  <c r="B79" i="4"/>
  <c r="C79" i="4"/>
  <c r="D89" i="4"/>
  <c r="C89" i="4"/>
  <c r="B89" i="4"/>
  <c r="C101" i="4"/>
  <c r="U34" i="1" s="1"/>
  <c r="D101" i="4"/>
  <c r="V34" i="1" s="1"/>
  <c r="B101" i="4"/>
  <c r="T34" i="1" s="1"/>
  <c r="D100" i="4"/>
  <c r="V33" i="1" s="1"/>
  <c r="C100" i="4"/>
  <c r="U33" i="1" s="1"/>
  <c r="B100" i="4"/>
  <c r="T33" i="1" s="1"/>
  <c r="D97" i="4"/>
  <c r="V30" i="1" s="1"/>
  <c r="C97" i="4"/>
  <c r="U30" i="1" s="1"/>
  <c r="B97" i="4"/>
  <c r="T30" i="1" s="1"/>
  <c r="C78" i="4"/>
  <c r="B78" i="4"/>
  <c r="D78" i="4"/>
  <c r="C57" i="4"/>
  <c r="B57" i="4"/>
  <c r="D57" i="4"/>
  <c r="C20" i="4"/>
  <c r="B20" i="4"/>
  <c r="D20" i="4"/>
  <c r="C85" i="4"/>
  <c r="D85" i="4"/>
  <c r="B85" i="4"/>
  <c r="D90" i="4"/>
  <c r="C90" i="4"/>
  <c r="B90" i="4"/>
  <c r="B81" i="4"/>
  <c r="C81" i="4"/>
  <c r="D81" i="4"/>
  <c r="D82" i="4"/>
  <c r="C82" i="4"/>
  <c r="B82" i="4"/>
  <c r="D83" i="4"/>
  <c r="C83" i="4"/>
  <c r="B83" i="4"/>
  <c r="B93" i="4"/>
  <c r="D93" i="4"/>
  <c r="C93" i="4"/>
  <c r="C86" i="4"/>
  <c r="B86" i="4"/>
  <c r="D86" i="4"/>
  <c r="D80" i="4"/>
  <c r="C80" i="4"/>
  <c r="B80" i="4"/>
  <c r="C102" i="4"/>
  <c r="U35" i="1" s="1"/>
  <c r="D102" i="4"/>
  <c r="V35" i="1" s="1"/>
  <c r="B102" i="4"/>
  <c r="T35" i="1" s="1"/>
  <c r="C76" i="4"/>
  <c r="D76" i="4"/>
  <c r="B76" i="4"/>
  <c r="B84" i="4"/>
  <c r="C84" i="4"/>
  <c r="D84" i="4"/>
  <c r="D95" i="4"/>
  <c r="V28" i="1" s="1"/>
  <c r="C95" i="4"/>
  <c r="U28" i="1" s="1"/>
  <c r="B95" i="4"/>
  <c r="T28" i="1" s="1"/>
  <c r="C77" i="4"/>
  <c r="D77" i="4"/>
  <c r="B77" i="4"/>
  <c r="D45" i="4" l="1"/>
  <c r="C45" i="4"/>
  <c r="B45" i="4"/>
  <c r="D46" i="4"/>
  <c r="C46" i="4"/>
  <c r="B46" i="4"/>
  <c r="B28" i="4"/>
  <c r="N30" i="1" s="1"/>
  <c r="C28" i="4"/>
  <c r="O30" i="1" s="1"/>
  <c r="D28" i="4"/>
  <c r="P30" i="1" s="1"/>
  <c r="D65" i="4"/>
  <c r="S30" i="1" s="1"/>
  <c r="C65" i="4"/>
  <c r="R30" i="1" s="1"/>
  <c r="B65" i="4"/>
  <c r="Q30" i="1" s="1"/>
  <c r="D12" i="4"/>
  <c r="C12" i="4"/>
  <c r="B12" i="4"/>
  <c r="C47" i="4"/>
  <c r="D47" i="4"/>
  <c r="B47" i="4"/>
  <c r="C10" i="4"/>
  <c r="B10" i="4"/>
  <c r="D10" i="4"/>
  <c r="C13" i="4"/>
  <c r="B13" i="4"/>
  <c r="D13" i="4"/>
  <c r="D24" i="4"/>
  <c r="C24" i="4"/>
  <c r="B24" i="4"/>
  <c r="C26" i="4"/>
  <c r="O28" i="1" s="1"/>
  <c r="B26" i="4"/>
  <c r="N28" i="1" s="1"/>
  <c r="D26" i="4"/>
  <c r="P28" i="1" s="1"/>
  <c r="D54" i="4"/>
  <c r="C54" i="4"/>
  <c r="B54" i="4"/>
  <c r="D48" i="4"/>
  <c r="C48" i="4"/>
  <c r="B48" i="4"/>
  <c r="D69" i="4"/>
  <c r="S34" i="1" s="1"/>
  <c r="C69" i="4"/>
  <c r="R34" i="1" s="1"/>
  <c r="B69" i="4"/>
  <c r="Q34" i="1" s="1"/>
  <c r="D15" i="4"/>
  <c r="B15" i="4"/>
  <c r="C15" i="4"/>
  <c r="C61" i="4"/>
  <c r="B61" i="4"/>
  <c r="D61" i="4"/>
  <c r="D63" i="4"/>
  <c r="S28" i="1" s="1"/>
  <c r="C63" i="4"/>
  <c r="R28" i="1" s="1"/>
  <c r="B63" i="4"/>
  <c r="Q28" i="1" s="1"/>
  <c r="C68" i="4"/>
  <c r="R33" i="1" s="1"/>
  <c r="B68" i="4"/>
  <c r="Q33" i="1" s="1"/>
  <c r="D68" i="4"/>
  <c r="S33" i="1" s="1"/>
  <c r="D32" i="4"/>
  <c r="P34" i="1" s="1"/>
  <c r="C32" i="4"/>
  <c r="O34" i="1" s="1"/>
  <c r="B32" i="4"/>
  <c r="N34" i="1" s="1"/>
  <c r="C49" i="4"/>
  <c r="B49" i="4"/>
  <c r="D49" i="4"/>
  <c r="C33" i="4"/>
  <c r="O35" i="1" s="1"/>
  <c r="D33" i="4"/>
  <c r="P35" i="1" s="1"/>
  <c r="B33" i="4"/>
  <c r="N35" i="1" s="1"/>
  <c r="D7" i="4"/>
  <c r="C7" i="4"/>
  <c r="B7" i="4"/>
  <c r="B44" i="4"/>
  <c r="C44" i="4"/>
  <c r="D44" i="4"/>
  <c r="D8" i="4"/>
  <c r="C8" i="4"/>
  <c r="B8" i="4"/>
  <c r="D16" i="4"/>
  <c r="B16" i="4"/>
  <c r="C16" i="4"/>
  <c r="D51" i="4"/>
  <c r="B51" i="4"/>
  <c r="C51" i="4"/>
  <c r="D11" i="4"/>
  <c r="B11" i="4"/>
  <c r="C11" i="4"/>
  <c r="B31" i="4"/>
  <c r="N33" i="1" s="1"/>
  <c r="D31" i="4"/>
  <c r="P33" i="1" s="1"/>
  <c r="C31" i="4"/>
  <c r="O33" i="1" s="1"/>
  <c r="B14" i="4"/>
  <c r="C14" i="4"/>
  <c r="D14" i="4"/>
  <c r="D70" i="4"/>
  <c r="S35" i="1" s="1"/>
  <c r="C70" i="4"/>
  <c r="R35" i="1" s="1"/>
  <c r="B70" i="4"/>
  <c r="Q35" i="1" s="1"/>
  <c r="B50" i="4"/>
  <c r="D50" i="4"/>
  <c r="C50" i="4"/>
  <c r="B21" i="4"/>
  <c r="D21" i="4"/>
  <c r="C21" i="4"/>
  <c r="C58" i="4"/>
  <c r="D58" i="4"/>
  <c r="B58" i="4"/>
  <c r="C9" i="4"/>
  <c r="D9" i="4"/>
  <c r="B9" i="4"/>
  <c r="C17" i="4"/>
  <c r="B17" i="4"/>
  <c r="D17" i="4"/>
  <c r="B52" i="4"/>
  <c r="C52" i="4"/>
  <c r="D52" i="4"/>
  <c r="D53" i="4"/>
  <c r="C53" i="4"/>
  <c r="B53" i="4"/>
  <c r="T5" i="1"/>
  <c r="A30" i="6"/>
  <c r="A31" i="6"/>
  <c r="A26" i="6"/>
  <c r="A27" i="6"/>
  <c r="A22" i="6"/>
  <c r="A23" i="6"/>
  <c r="A18" i="6"/>
  <c r="A19" i="6"/>
  <c r="A13" i="6"/>
  <c r="A14" i="6"/>
  <c r="A9" i="6"/>
  <c r="A10" i="6"/>
  <c r="K26" i="1" l="1"/>
  <c r="J26" i="1"/>
  <c r="I26" i="1"/>
  <c r="K23" i="1"/>
  <c r="J23" i="1"/>
  <c r="I23" i="1"/>
  <c r="K22" i="1"/>
  <c r="J22" i="1"/>
  <c r="I22" i="1"/>
  <c r="K19" i="1"/>
  <c r="J19" i="1"/>
  <c r="I19" i="1"/>
  <c r="K18" i="1"/>
  <c r="J18" i="1"/>
  <c r="I18" i="1"/>
  <c r="K17" i="1"/>
  <c r="J17" i="1"/>
  <c r="I17" i="1"/>
  <c r="K16" i="1"/>
  <c r="J16" i="1"/>
  <c r="I16" i="1"/>
  <c r="K15" i="1"/>
  <c r="J15" i="1"/>
  <c r="I15" i="1"/>
  <c r="K14" i="1"/>
  <c r="J14" i="1"/>
  <c r="I14" i="1"/>
  <c r="K13" i="1"/>
  <c r="J13" i="1"/>
  <c r="I13" i="1"/>
  <c r="K12" i="1"/>
  <c r="J12" i="1"/>
  <c r="I12" i="1"/>
  <c r="K11" i="1"/>
  <c r="J11" i="1"/>
  <c r="I11" i="1"/>
  <c r="K10" i="1"/>
  <c r="J10" i="1"/>
  <c r="I10" i="1"/>
  <c r="K9" i="1"/>
  <c r="J9" i="1"/>
  <c r="I9" i="1"/>
  <c r="A73" i="3"/>
  <c r="V26" i="1"/>
  <c r="U26" i="1"/>
  <c r="T26" i="1"/>
  <c r="V23" i="1"/>
  <c r="U23" i="1"/>
  <c r="T23" i="1"/>
  <c r="V22" i="1"/>
  <c r="U22" i="1"/>
  <c r="T22" i="1"/>
  <c r="V19" i="1"/>
  <c r="U19" i="1"/>
  <c r="T19" i="1"/>
  <c r="V18" i="1"/>
  <c r="U18" i="1"/>
  <c r="T18" i="1"/>
  <c r="V17" i="1"/>
  <c r="U17" i="1"/>
  <c r="T17" i="1"/>
  <c r="V16" i="1"/>
  <c r="U16" i="1"/>
  <c r="T16" i="1"/>
  <c r="V15" i="1"/>
  <c r="U15" i="1"/>
  <c r="T15" i="1"/>
  <c r="V14" i="1"/>
  <c r="U14" i="1"/>
  <c r="T14" i="1"/>
  <c r="V13" i="1"/>
  <c r="U13" i="1"/>
  <c r="T13" i="1"/>
  <c r="V12" i="1"/>
  <c r="U12" i="1"/>
  <c r="T12" i="1"/>
  <c r="V11" i="1"/>
  <c r="U11" i="1"/>
  <c r="T11" i="1"/>
  <c r="V10" i="1"/>
  <c r="U10" i="1"/>
  <c r="T10" i="1"/>
  <c r="V9" i="1"/>
  <c r="U9" i="1"/>
  <c r="T9" i="1"/>
  <c r="G26" i="1" l="1"/>
  <c r="G23" i="1"/>
  <c r="G22" i="1"/>
  <c r="F18" i="1"/>
  <c r="G17" i="1"/>
  <c r="H16" i="1"/>
  <c r="H14" i="1"/>
  <c r="F13" i="1"/>
  <c r="F12" i="1"/>
  <c r="G10" i="1"/>
  <c r="G9" i="1"/>
  <c r="H23" i="1"/>
  <c r="H22" i="1"/>
  <c r="H19" i="1"/>
  <c r="G19" i="1"/>
  <c r="F19" i="1"/>
  <c r="G18" i="1"/>
  <c r="H17" i="1"/>
  <c r="F16" i="1"/>
  <c r="H15" i="1"/>
  <c r="G15" i="1"/>
  <c r="F15" i="1"/>
  <c r="G13" i="1"/>
  <c r="G12" i="1"/>
  <c r="H11" i="1"/>
  <c r="G11" i="1"/>
  <c r="F11" i="1"/>
  <c r="H10" i="1"/>
  <c r="F10" i="1"/>
  <c r="H9" i="1"/>
  <c r="A41" i="3"/>
  <c r="S13" i="1" l="1"/>
  <c r="S14" i="1"/>
  <c r="R17" i="1"/>
  <c r="Q23" i="1"/>
  <c r="H13" i="1"/>
  <c r="F9" i="1"/>
  <c r="F17" i="1"/>
  <c r="F23" i="1"/>
  <c r="R26" i="1"/>
  <c r="H12" i="1"/>
  <c r="G16" i="1"/>
  <c r="Q9" i="1"/>
  <c r="Q11" i="1"/>
  <c r="F22" i="1"/>
  <c r="R23" i="1"/>
  <c r="R16" i="1"/>
  <c r="R12" i="1"/>
  <c r="Q15" i="1"/>
  <c r="H18" i="1"/>
  <c r="H26" i="1"/>
  <c r="G14" i="1"/>
  <c r="F14" i="1"/>
  <c r="F26" i="1"/>
  <c r="A29" i="6"/>
  <c r="A25" i="6"/>
  <c r="A21" i="6"/>
  <c r="A17" i="6"/>
  <c r="A12" i="6"/>
  <c r="A8" i="6"/>
  <c r="S26" i="1"/>
  <c r="S23" i="1"/>
  <c r="R22" i="1"/>
  <c r="Q19" i="1"/>
  <c r="R18" i="1"/>
  <c r="Q17" i="1"/>
  <c r="R14" i="1"/>
  <c r="Q13" i="1"/>
  <c r="S12" i="1"/>
  <c r="R10" i="1"/>
  <c r="Q5" i="1"/>
  <c r="N5" i="1"/>
  <c r="M5" i="1"/>
  <c r="R15" i="1" l="1"/>
  <c r="Q22" i="1"/>
  <c r="Q12" i="1"/>
  <c r="S15" i="1"/>
  <c r="S22" i="1"/>
  <c r="R9" i="1"/>
  <c r="R13" i="1"/>
  <c r="Q16" i="1"/>
  <c r="S9" i="1"/>
  <c r="S17" i="1"/>
  <c r="Q10" i="1"/>
  <c r="Q18" i="1"/>
  <c r="S10" i="1"/>
  <c r="S18" i="1"/>
  <c r="R11" i="1"/>
  <c r="S16" i="1"/>
  <c r="R19" i="1"/>
  <c r="S11" i="1"/>
  <c r="Q14" i="1"/>
  <c r="S19" i="1"/>
  <c r="Q26" i="1"/>
  <c r="N26" i="1"/>
  <c r="P9" i="1"/>
  <c r="E26" i="1" l="1"/>
  <c r="D26" i="1"/>
  <c r="C26" i="1"/>
  <c r="E23" i="1"/>
  <c r="D23" i="1"/>
  <c r="C23" i="1"/>
  <c r="E22" i="1"/>
  <c r="D22" i="1"/>
  <c r="C22" i="1"/>
  <c r="E19" i="1"/>
  <c r="D19" i="1"/>
  <c r="C19" i="1"/>
  <c r="E18" i="1"/>
  <c r="D18" i="1"/>
  <c r="C18" i="1"/>
  <c r="E17" i="1"/>
  <c r="D17" i="1"/>
  <c r="C17" i="1"/>
  <c r="E16" i="1"/>
  <c r="D16" i="1"/>
  <c r="C16" i="1"/>
  <c r="E15" i="1"/>
  <c r="D15" i="1"/>
  <c r="C15" i="1"/>
  <c r="E14" i="1"/>
  <c r="D14" i="1"/>
  <c r="C14" i="1"/>
  <c r="E13" i="1"/>
  <c r="D13" i="1"/>
  <c r="C13" i="1"/>
  <c r="E12" i="1"/>
  <c r="D12" i="1"/>
  <c r="C12" i="1"/>
  <c r="E11" i="1"/>
  <c r="D11" i="1"/>
  <c r="C11" i="1"/>
  <c r="E10" i="1"/>
  <c r="D10" i="1"/>
  <c r="C10" i="1"/>
  <c r="E9" i="1"/>
  <c r="D9" i="1"/>
  <c r="C9" i="1"/>
  <c r="O22" i="1"/>
  <c r="P18" i="1"/>
  <c r="P17" i="1"/>
  <c r="O16" i="1"/>
  <c r="O14" i="1"/>
  <c r="N13" i="1"/>
  <c r="P12" i="1"/>
  <c r="P10" i="1"/>
  <c r="P26" i="1"/>
  <c r="P23" i="1"/>
  <c r="N9" i="1"/>
  <c r="P22" i="1"/>
  <c r="P19" i="1"/>
  <c r="O19" i="1"/>
  <c r="N19" i="1"/>
  <c r="O18" i="1"/>
  <c r="P16" i="1"/>
  <c r="N16" i="1"/>
  <c r="P15" i="1"/>
  <c r="O15" i="1"/>
  <c r="N15" i="1"/>
  <c r="N12" i="1"/>
  <c r="P11" i="1"/>
  <c r="O11" i="1"/>
  <c r="N11" i="1"/>
  <c r="O10" i="1"/>
  <c r="O9" i="1"/>
  <c r="O26" i="1"/>
  <c r="O13" i="1"/>
  <c r="N10" i="1"/>
  <c r="N18" i="1"/>
  <c r="P13" i="1"/>
  <c r="N23" i="1"/>
  <c r="N14" i="1"/>
  <c r="O17" i="1"/>
  <c r="N22" i="1"/>
  <c r="O23" i="1"/>
  <c r="N17" i="1"/>
  <c r="P14" i="1"/>
  <c r="O12" i="1"/>
  <c r="A4" i="3"/>
</calcChain>
</file>

<file path=xl/sharedStrings.xml><?xml version="1.0" encoding="utf-8"?>
<sst xmlns="http://schemas.openxmlformats.org/spreadsheetml/2006/main" count="253" uniqueCount="68">
  <si>
    <t>Macroeconomic projections</t>
  </si>
  <si>
    <t>Euro area</t>
  </si>
  <si>
    <t>Belgium</t>
  </si>
  <si>
    <r>
      <t xml:space="preserve">Activity and demand </t>
    </r>
    <r>
      <rPr>
        <sz val="11"/>
        <color theme="1"/>
        <rFont val="Calibri"/>
        <family val="2"/>
        <scheme val="minor"/>
      </rPr>
      <t>(percentage change, in volume)</t>
    </r>
  </si>
  <si>
    <t>GDP</t>
  </si>
  <si>
    <t xml:space="preserve">Private consumption </t>
  </si>
  <si>
    <t>Public consumption</t>
  </si>
  <si>
    <t>Total investment, o.w.</t>
  </si>
  <si>
    <t xml:space="preserve">    public investment</t>
  </si>
  <si>
    <t xml:space="preserve">    business investment</t>
  </si>
  <si>
    <t xml:space="preserve">    housing </t>
  </si>
  <si>
    <t>Change in inventories (contribution to GDP growth)</t>
  </si>
  <si>
    <t>Exports</t>
  </si>
  <si>
    <t>Imports</t>
  </si>
  <si>
    <t>Net exports (contribution to GDP growth)</t>
  </si>
  <si>
    <t>Labour market</t>
  </si>
  <si>
    <t>Total employment growth (percentage change)</t>
  </si>
  <si>
    <t>Unemployment rate (% of labour force)</t>
  </si>
  <si>
    <t>Prices (percentage changes)</t>
  </si>
  <si>
    <t>GDP deflator</t>
  </si>
  <si>
    <t>Current account (percentage GDP)</t>
  </si>
  <si>
    <t>Public finances (% GDP)</t>
  </si>
  <si>
    <t>General government balance</t>
  </si>
  <si>
    <t>Primary balance</t>
  </si>
  <si>
    <t>Public debt</t>
  </si>
  <si>
    <t>Average</t>
  </si>
  <si>
    <t>Min</t>
  </si>
  <si>
    <t>Max</t>
  </si>
  <si>
    <t>GDP growth  (Quarter-on-quarter percentage change)</t>
  </si>
  <si>
    <t>BELGIUM</t>
  </si>
  <si>
    <t>EURO AREA</t>
  </si>
  <si>
    <t>End of period</t>
  </si>
  <si>
    <t>consensus</t>
  </si>
  <si>
    <t>max</t>
  </si>
  <si>
    <t>min</t>
  </si>
  <si>
    <t>USD/EUR</t>
  </si>
  <si>
    <t>Short term interest rates</t>
  </si>
  <si>
    <t xml:space="preserve">   Euro area</t>
  </si>
  <si>
    <t xml:space="preserve">   US</t>
  </si>
  <si>
    <t>Long term interest rates</t>
  </si>
  <si>
    <t xml:space="preserve">   Germany</t>
  </si>
  <si>
    <t xml:space="preserve">   Belgium</t>
  </si>
  <si>
    <t xml:space="preserve">   US (10-years)</t>
  </si>
  <si>
    <t>Oil price: Barrel of Brent in USD</t>
  </si>
  <si>
    <t>HICP headline inflation</t>
  </si>
  <si>
    <t>HICP excl energy, food, alcohol and tobacco (core)</t>
  </si>
  <si>
    <t>2023Q3</t>
  </si>
  <si>
    <t>2023Q4</t>
  </si>
  <si>
    <t>Last month average:
August 2023</t>
  </si>
  <si>
    <t/>
  </si>
  <si>
    <t>Please note that the average reported here may not correspond to the one put forward as the consensus forecast in the PDF publication, as not necessarily all individual forecasts of Belgian Prime News participants are published in this table.</t>
  </si>
  <si>
    <t>Forecasts were received in the course of September 2023 and were not provided by all participants at the same time. Not all participants provide forecasts for both Belgium and the euro area, nor for all variables or horizons.</t>
  </si>
  <si>
    <t>¹ Source: NBB June 2023 projections.</t>
  </si>
  <si>
    <t>Forecast 1</t>
  </si>
  <si>
    <t>Forecast 2</t>
  </si>
  <si>
    <t>Forecast 3</t>
  </si>
  <si>
    <t>Forecast 4</t>
  </si>
  <si>
    <t>Forecast 5</t>
  </si>
  <si>
    <t>Forecast 6</t>
  </si>
  <si>
    <t>Forecast 7</t>
  </si>
  <si>
    <t>Forecast 8</t>
  </si>
  <si>
    <t>Forecast 9</t>
  </si>
  <si>
    <t>Forecast 10</t>
  </si>
  <si>
    <t>¹ Source: ECB September 2023 macroeconomic projections.</t>
  </si>
  <si>
    <t>NBB¹</t>
  </si>
  <si>
    <t>Forecast 11</t>
  </si>
  <si>
    <t>Forecast 12</t>
  </si>
  <si>
    <t>ECB¹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</si>
</sst>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_-;\-* #,##0.00\ _€_-;_-* &quot;-&quot;??\ _€_-;_-@_-"/>
    <numFmt numFmtId="165" formatCode="0.0"/>
  </numFmts>
  <fonts count="18" x14ac:knownFonts="1">
    <font>
      <sz val="11"/>
      <color theme="1"/>
      <name val="Calibri"/>
      <family val="2"/>
      <scheme val="minor"/>
    </font>
    <font>
      <b/>
      <sz val="11"/>
      <color theme="1"/>
      <name val="Calibri"/>
      <family val="2"/>
      <scheme val="minor"/>
    </font>
    <font>
      <sz val="11"/>
      <name val="Calibri"/>
      <family val="2"/>
      <scheme val="minor"/>
    </font>
    <font>
      <sz val="8"/>
      <name val="Arial"/>
      <family val="2"/>
    </font>
    <font>
      <b/>
      <sz val="9"/>
      <name val="Arial"/>
      <family val="2"/>
    </font>
    <font>
      <sz val="9"/>
      <name val="Arial"/>
      <family val="2"/>
    </font>
    <font>
      <sz val="10"/>
      <name val="Arial"/>
      <family val="2"/>
    </font>
    <font>
      <sz val="9"/>
      <color theme="1"/>
      <name val="Arial"/>
      <family val="2"/>
    </font>
    <font>
      <u/>
      <sz val="11"/>
      <color theme="10"/>
      <name val="Calibri"/>
      <family val="2"/>
      <scheme val="minor"/>
    </font>
    <font>
      <sz val="11"/>
      <color theme="1"/>
      <name val="Calibri"/>
      <family val="2"/>
      <scheme val="minor"/>
    </font>
    <font>
      <b/>
      <sz val="11"/>
      <color theme="0" tint="-0.34998626667073579"/>
      <name val="Calibri"/>
      <family val="2"/>
      <scheme val="minor"/>
    </font>
    <font>
      <sz val="11"/>
      <color theme="0" tint="-0.34998626667073579"/>
      <name val="Calibri"/>
      <family val="2"/>
      <scheme val="minor"/>
    </font>
    <font>
      <b/>
      <sz val="11"/>
      <name val="Calibri"/>
      <family val="2"/>
      <scheme val="minor"/>
    </font>
    <font>
      <sz val="10"/>
      <name val="Times New Roman"/>
      <family val="1"/>
    </font>
    <font>
      <sz val="11"/>
      <color indexed="8"/>
      <name val="Calibri"/>
      <family val="2"/>
      <scheme val="minor"/>
    </font>
    <font>
      <sz val="8"/>
      <name val="Calibri"/>
      <family val="2"/>
      <scheme val="minor"/>
    </font>
    <font>
      <sz val="11"/>
      <color rgb="FFFF0000"/>
      <name val="Calibri"/>
      <family val="2"/>
      <scheme val="minor"/>
    </font>
    <font>
      <sz val="9"/>
      <color rgb="FFFF0000"/>
      <name val="Arial"/>
      <family val="2"/>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dotted">
        <color indexed="64"/>
      </right>
      <top style="thin">
        <color indexed="64"/>
      </top>
      <bottom/>
      <diagonal/>
    </border>
  </borders>
  <cellStyleXfs count="14">
    <xf numFmtId="0" fontId="0" fillId="0" borderId="0"/>
    <xf numFmtId="0" fontId="3" fillId="0" borderId="0"/>
    <xf numFmtId="0" fontId="6" fillId="0" borderId="0"/>
    <xf numFmtId="0" fontId="6" fillId="0" borderId="0"/>
    <xf numFmtId="0" fontId="6" fillId="0" borderId="0"/>
    <xf numFmtId="0" fontId="8" fillId="0" borderId="0" applyNumberForma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0" fontId="6" fillId="0" borderId="0"/>
    <xf numFmtId="0" fontId="13" fillId="0" borderId="0"/>
    <xf numFmtId="0" fontId="14" fillId="0" borderId="0"/>
    <xf numFmtId="9" fontId="9" fillId="0" borderId="0" applyFont="0" applyFill="0" applyBorder="0" applyAlignment="0" applyProtection="0"/>
    <xf numFmtId="9" fontId="6" fillId="0" borderId="0" applyFont="0" applyFill="0" applyBorder="0" applyAlignment="0" applyProtection="0"/>
    <xf numFmtId="0" fontId="6" fillId="0" borderId="0"/>
  </cellStyleXfs>
  <cellXfs count="343">
    <xf numFmtId="0" fontId="0" fillId="0" borderId="0" xfId="0"/>
    <xf numFmtId="0" fontId="1" fillId="0" borderId="0" xfId="0" applyFont="1"/>
    <xf numFmtId="0" fontId="0" fillId="0" borderId="0" xfId="0" applyFont="1"/>
    <xf numFmtId="0" fontId="0" fillId="0" borderId="1" xfId="0" applyFont="1" applyBorder="1"/>
    <xf numFmtId="0" fontId="0" fillId="0" borderId="4" xfId="0" applyFont="1" applyBorder="1"/>
    <xf numFmtId="0" fontId="1" fillId="0" borderId="6" xfId="0" applyFont="1" applyBorder="1" applyAlignment="1">
      <alignment horizontal="center"/>
    </xf>
    <xf numFmtId="0" fontId="1" fillId="0" borderId="7" xfId="0" applyFont="1" applyBorder="1" applyAlignment="1">
      <alignment horizontal="center"/>
    </xf>
    <xf numFmtId="0" fontId="0" fillId="0" borderId="0" xfId="0" applyFont="1" applyBorder="1"/>
    <xf numFmtId="0" fontId="0" fillId="0" borderId="8" xfId="0" applyFont="1" applyBorder="1"/>
    <xf numFmtId="0" fontId="1" fillId="0" borderId="4" xfId="0" applyFont="1" applyBorder="1"/>
    <xf numFmtId="0" fontId="2" fillId="0" borderId="4" xfId="0" applyFont="1" applyFill="1" applyBorder="1" applyAlignment="1">
      <alignment horizontal="left"/>
    </xf>
    <xf numFmtId="0" fontId="2" fillId="0" borderId="5" xfId="0" applyFont="1" applyFill="1" applyBorder="1" applyAlignment="1">
      <alignment horizontal="left"/>
    </xf>
    <xf numFmtId="0" fontId="1" fillId="0" borderId="10" xfId="0" applyFont="1" applyBorder="1" applyAlignment="1">
      <alignment horizontal="center"/>
    </xf>
    <xf numFmtId="0" fontId="0" fillId="0" borderId="10" xfId="0" applyFont="1" applyBorder="1"/>
    <xf numFmtId="0" fontId="0" fillId="0" borderId="11" xfId="0" applyFont="1" applyBorder="1"/>
    <xf numFmtId="0" fontId="1" fillId="0" borderId="9" xfId="0" applyFont="1" applyBorder="1" applyAlignment="1">
      <alignment horizontal="center"/>
    </xf>
    <xf numFmtId="0" fontId="1" fillId="0" borderId="12" xfId="0" applyFont="1" applyBorder="1" applyAlignment="1">
      <alignment horizontal="center"/>
    </xf>
    <xf numFmtId="0" fontId="1" fillId="0" borderId="1" xfId="0" applyFont="1" applyBorder="1"/>
    <xf numFmtId="0" fontId="2" fillId="0" borderId="0" xfId="0" applyFont="1" applyFill="1" applyBorder="1" applyAlignment="1">
      <alignment horizontal="left"/>
    </xf>
    <xf numFmtId="0" fontId="1" fillId="0" borderId="0" xfId="0" applyFont="1" applyAlignment="1">
      <alignment horizontal="center" vertical="top" wrapText="1"/>
    </xf>
    <xf numFmtId="0" fontId="1" fillId="0" borderId="0" xfId="0" applyFont="1" applyAlignment="1">
      <alignment vertical="top" wrapText="1"/>
    </xf>
    <xf numFmtId="0" fontId="2" fillId="0" borderId="2" xfId="0" applyFont="1" applyFill="1" applyBorder="1" applyAlignment="1">
      <alignment horizontal="left"/>
    </xf>
    <xf numFmtId="0" fontId="1" fillId="2" borderId="1" xfId="0" applyFont="1" applyFill="1" applyBorder="1" applyAlignment="1">
      <alignment horizontal="center"/>
    </xf>
    <xf numFmtId="0" fontId="1" fillId="2" borderId="0" xfId="0" applyFont="1" applyFill="1"/>
    <xf numFmtId="0" fontId="4" fillId="0" borderId="13" xfId="1" applyFont="1" applyBorder="1" applyAlignment="1">
      <alignment vertical="top"/>
    </xf>
    <xf numFmtId="2" fontId="5" fillId="0" borderId="13" xfId="1" applyNumberFormat="1" applyFont="1" applyFill="1" applyBorder="1" applyAlignment="1">
      <alignment horizontal="center" vertical="center" textRotation="90" wrapText="1"/>
    </xf>
    <xf numFmtId="0" fontId="5" fillId="0" borderId="14" xfId="1" applyFont="1" applyFill="1" applyBorder="1" applyAlignment="1">
      <alignment horizontal="center" vertical="center" textRotation="90" wrapText="1"/>
    </xf>
    <xf numFmtId="0" fontId="5" fillId="0" borderId="15" xfId="1" applyFont="1" applyFill="1" applyBorder="1" applyAlignment="1">
      <alignment horizontal="center" vertical="center" textRotation="90" wrapText="1"/>
    </xf>
    <xf numFmtId="0" fontId="5" fillId="0" borderId="16" xfId="1" applyFont="1" applyFill="1" applyBorder="1" applyAlignment="1">
      <alignment horizontal="center" vertical="center" textRotation="90" wrapText="1"/>
    </xf>
    <xf numFmtId="0" fontId="5" fillId="0" borderId="0" xfId="1" applyFont="1" applyAlignment="1">
      <alignment horizontal="center"/>
    </xf>
    <xf numFmtId="0" fontId="4" fillId="0" borderId="17" xfId="1" applyFont="1" applyBorder="1"/>
    <xf numFmtId="2" fontId="7" fillId="0" borderId="17" xfId="1" applyNumberFormat="1" applyFont="1" applyFill="1" applyBorder="1" applyAlignment="1">
      <alignment horizontal="center"/>
    </xf>
    <xf numFmtId="2" fontId="4" fillId="0" borderId="17" xfId="1" applyNumberFormat="1" applyFont="1" applyBorder="1" applyAlignment="1">
      <alignment horizontal="center"/>
    </xf>
    <xf numFmtId="0" fontId="5" fillId="0" borderId="18" xfId="1" applyFont="1" applyBorder="1" applyAlignment="1">
      <alignment horizontal="center"/>
    </xf>
    <xf numFmtId="0" fontId="5" fillId="0" borderId="19" xfId="1" applyFont="1" applyBorder="1" applyAlignment="1">
      <alignment horizontal="center"/>
    </xf>
    <xf numFmtId="2" fontId="5" fillId="0" borderId="8" xfId="1" applyNumberFormat="1" applyFont="1" applyFill="1" applyBorder="1" applyAlignment="1">
      <alignment horizontal="center"/>
    </xf>
    <xf numFmtId="2" fontId="5" fillId="0" borderId="4" xfId="1" applyNumberFormat="1" applyFont="1" applyFill="1" applyBorder="1" applyAlignment="1">
      <alignment horizontal="center"/>
    </xf>
    <xf numFmtId="2" fontId="7" fillId="0" borderId="17" xfId="1" applyNumberFormat="1" applyFont="1" applyFill="1" applyBorder="1"/>
    <xf numFmtId="2" fontId="5" fillId="0" borderId="17" xfId="1" applyNumberFormat="1" applyFont="1" applyBorder="1" applyAlignment="1">
      <alignment horizontal="center"/>
    </xf>
    <xf numFmtId="2" fontId="5" fillId="0" borderId="18" xfId="1" applyNumberFormat="1" applyFont="1" applyBorder="1" applyAlignment="1">
      <alignment horizontal="center"/>
    </xf>
    <xf numFmtId="2" fontId="5" fillId="0" borderId="19" xfId="1" applyNumberFormat="1" applyFont="1" applyBorder="1" applyAlignment="1">
      <alignment horizontal="center"/>
    </xf>
    <xf numFmtId="2" fontId="5" fillId="0" borderId="0" xfId="1" applyNumberFormat="1" applyFont="1" applyBorder="1" applyAlignment="1">
      <alignment horizontal="center"/>
    </xf>
    <xf numFmtId="2" fontId="7" fillId="0" borderId="20" xfId="1" applyNumberFormat="1" applyFont="1" applyFill="1" applyBorder="1"/>
    <xf numFmtId="2" fontId="5" fillId="0" borderId="20" xfId="1" applyNumberFormat="1" applyFont="1" applyBorder="1" applyAlignment="1">
      <alignment horizontal="center"/>
    </xf>
    <xf numFmtId="2" fontId="5" fillId="0" borderId="21" xfId="1" applyNumberFormat="1" applyFont="1" applyBorder="1" applyAlignment="1">
      <alignment horizontal="center"/>
    </xf>
    <xf numFmtId="2" fontId="5" fillId="0" borderId="22" xfId="1" applyNumberFormat="1" applyFont="1" applyBorder="1" applyAlignment="1">
      <alignment horizontal="center"/>
    </xf>
    <xf numFmtId="2" fontId="5" fillId="0" borderId="5" xfId="1" applyNumberFormat="1" applyFont="1" applyFill="1" applyBorder="1" applyAlignment="1">
      <alignment horizontal="center"/>
    </xf>
    <xf numFmtId="0" fontId="4" fillId="0" borderId="23" xfId="1" applyFont="1" applyBorder="1"/>
    <xf numFmtId="2" fontId="7" fillId="0" borderId="23" xfId="1" applyNumberFormat="1" applyFont="1" applyFill="1" applyBorder="1"/>
    <xf numFmtId="2" fontId="5" fillId="0" borderId="23" xfId="1" applyNumberFormat="1" applyFont="1" applyBorder="1" applyAlignment="1">
      <alignment horizontal="center"/>
    </xf>
    <xf numFmtId="165" fontId="5" fillId="0" borderId="24" xfId="1" applyNumberFormat="1" applyFont="1" applyBorder="1" applyAlignment="1">
      <alignment horizontal="center"/>
    </xf>
    <xf numFmtId="165" fontId="5" fillId="0" borderId="25" xfId="1" applyNumberFormat="1" applyFont="1" applyBorder="1" applyAlignment="1">
      <alignment horizontal="center"/>
    </xf>
    <xf numFmtId="165" fontId="5" fillId="0" borderId="1" xfId="1" applyNumberFormat="1" applyFont="1" applyFill="1" applyBorder="1" applyAlignment="1">
      <alignment horizontal="center"/>
    </xf>
    <xf numFmtId="165" fontId="5" fillId="0" borderId="18" xfId="1" applyNumberFormat="1" applyFont="1" applyBorder="1" applyAlignment="1">
      <alignment horizontal="center"/>
    </xf>
    <xf numFmtId="165" fontId="5" fillId="0" borderId="19" xfId="1" applyNumberFormat="1" applyFont="1" applyBorder="1" applyAlignment="1">
      <alignment horizontal="center"/>
    </xf>
    <xf numFmtId="165" fontId="5" fillId="0" borderId="0" xfId="1" applyNumberFormat="1" applyFont="1" applyBorder="1" applyAlignment="1">
      <alignment horizontal="center"/>
    </xf>
    <xf numFmtId="165" fontId="5" fillId="0" borderId="4" xfId="1" applyNumberFormat="1" applyFont="1" applyFill="1" applyBorder="1" applyAlignment="1">
      <alignment horizontal="center"/>
    </xf>
    <xf numFmtId="2" fontId="5" fillId="0" borderId="0" xfId="1" applyNumberFormat="1" applyFont="1" applyFill="1" applyBorder="1" applyAlignment="1">
      <alignment horizontal="center"/>
    </xf>
    <xf numFmtId="2" fontId="5" fillId="0" borderId="24" xfId="1" applyNumberFormat="1" applyFont="1" applyBorder="1" applyAlignment="1">
      <alignment horizontal="center"/>
    </xf>
    <xf numFmtId="2" fontId="5" fillId="0" borderId="25" xfId="1" applyNumberFormat="1" applyFont="1" applyBorder="1" applyAlignment="1">
      <alignment horizontal="center"/>
    </xf>
    <xf numFmtId="2" fontId="5" fillId="0" borderId="3" xfId="1" applyNumberFormat="1" applyFont="1" applyFill="1" applyBorder="1" applyAlignment="1">
      <alignment horizontal="center"/>
    </xf>
    <xf numFmtId="2" fontId="5" fillId="0" borderId="1" xfId="1" applyNumberFormat="1" applyFont="1" applyFill="1" applyBorder="1" applyAlignment="1">
      <alignment horizontal="center"/>
    </xf>
    <xf numFmtId="17" fontId="7" fillId="0" borderId="17" xfId="1" applyNumberFormat="1" applyFont="1" applyFill="1" applyBorder="1"/>
    <xf numFmtId="17" fontId="7" fillId="0" borderId="20" xfId="1" applyNumberFormat="1" applyFont="1" applyFill="1" applyBorder="1"/>
    <xf numFmtId="0" fontId="7" fillId="0" borderId="27" xfId="1" applyFont="1" applyFill="1" applyBorder="1"/>
    <xf numFmtId="2" fontId="7" fillId="0" borderId="28" xfId="1" applyNumberFormat="1" applyFont="1" applyFill="1" applyBorder="1" applyAlignment="1">
      <alignment horizontal="center"/>
    </xf>
    <xf numFmtId="17" fontId="7" fillId="0" borderId="28" xfId="1" applyNumberFormat="1" applyFont="1" applyFill="1" applyBorder="1"/>
    <xf numFmtId="17" fontId="7" fillId="0" borderId="29" xfId="1" applyNumberFormat="1" applyFont="1" applyFill="1" applyBorder="1"/>
    <xf numFmtId="2" fontId="5" fillId="0" borderId="17" xfId="1" applyNumberFormat="1" applyFont="1" applyFill="1" applyBorder="1"/>
    <xf numFmtId="2" fontId="5" fillId="0" borderId="0" xfId="1" applyNumberFormat="1" applyFont="1" applyAlignment="1">
      <alignment horizontal="center"/>
    </xf>
    <xf numFmtId="2" fontId="5" fillId="0" borderId="31" xfId="1" applyNumberFormat="1" applyFont="1" applyFill="1" applyBorder="1" applyAlignment="1">
      <alignment horizontal="center"/>
    </xf>
    <xf numFmtId="17" fontId="5" fillId="0" borderId="0" xfId="1" applyNumberFormat="1" applyFont="1" applyBorder="1"/>
    <xf numFmtId="2" fontId="5" fillId="0" borderId="0" xfId="1" applyNumberFormat="1" applyFont="1" applyFill="1" applyBorder="1"/>
    <xf numFmtId="165" fontId="5" fillId="0" borderId="0" xfId="1" applyNumberFormat="1" applyFont="1" applyFill="1" applyBorder="1" applyAlignment="1">
      <alignment horizontal="center" wrapText="1"/>
    </xf>
    <xf numFmtId="165" fontId="5" fillId="0" borderId="0" xfId="1" applyNumberFormat="1" applyFont="1" applyAlignment="1">
      <alignment horizontal="center"/>
    </xf>
    <xf numFmtId="0" fontId="5" fillId="0" borderId="0" xfId="1" applyFont="1"/>
    <xf numFmtId="0" fontId="5" fillId="0" borderId="0" xfId="1" applyFont="1" applyFill="1"/>
    <xf numFmtId="0" fontId="1" fillId="0" borderId="26" xfId="0" applyFont="1" applyBorder="1" applyAlignment="1">
      <alignment horizontal="center" vertical="top" wrapText="1"/>
    </xf>
    <xf numFmtId="0" fontId="0" fillId="0" borderId="10" xfId="0" applyBorder="1"/>
    <xf numFmtId="165" fontId="0" fillId="0" borderId="10" xfId="0" applyNumberFormat="1" applyFont="1" applyBorder="1"/>
    <xf numFmtId="165" fontId="0" fillId="0" borderId="10" xfId="0" applyNumberFormat="1" applyFont="1" applyFill="1" applyBorder="1"/>
    <xf numFmtId="165" fontId="0" fillId="0" borderId="9" xfId="0" applyNumberFormat="1" applyFont="1" applyBorder="1"/>
    <xf numFmtId="165" fontId="0" fillId="0" borderId="0" xfId="0" applyNumberFormat="1" applyFont="1" applyBorder="1"/>
    <xf numFmtId="165" fontId="0" fillId="0" borderId="8" xfId="0" applyNumberFormat="1" applyFont="1" applyBorder="1"/>
    <xf numFmtId="165" fontId="0" fillId="0" borderId="11" xfId="0" applyNumberFormat="1" applyFont="1" applyBorder="1"/>
    <xf numFmtId="165" fontId="0" fillId="0" borderId="12" xfId="0" applyNumberFormat="1" applyFont="1" applyBorder="1"/>
    <xf numFmtId="165" fontId="0" fillId="0" borderId="0" xfId="0" applyNumberFormat="1"/>
    <xf numFmtId="165" fontId="1" fillId="0" borderId="10" xfId="0" applyNumberFormat="1" applyFont="1" applyBorder="1"/>
    <xf numFmtId="165" fontId="1" fillId="0" borderId="0" xfId="0" applyNumberFormat="1" applyFont="1" applyBorder="1"/>
    <xf numFmtId="165" fontId="2" fillId="0" borderId="0" xfId="0" applyNumberFormat="1" applyFont="1" applyFill="1" applyBorder="1" applyAlignment="1">
      <alignment horizontal="left"/>
    </xf>
    <xf numFmtId="165" fontId="1" fillId="0" borderId="26" xfId="0" applyNumberFormat="1" applyFont="1" applyBorder="1"/>
    <xf numFmtId="165" fontId="0" fillId="0" borderId="26" xfId="0" applyNumberFormat="1" applyBorder="1"/>
    <xf numFmtId="165" fontId="0" fillId="0" borderId="2" xfId="0" applyNumberFormat="1" applyBorder="1"/>
    <xf numFmtId="165" fontId="0" fillId="0" borderId="0" xfId="0" applyNumberFormat="1" applyBorder="1"/>
    <xf numFmtId="165" fontId="0" fillId="0" borderId="6" xfId="0" applyNumberFormat="1" applyBorder="1"/>
    <xf numFmtId="165" fontId="1" fillId="0" borderId="0" xfId="0" applyNumberFormat="1" applyFont="1"/>
    <xf numFmtId="165" fontId="1" fillId="0" borderId="26" xfId="0" applyNumberFormat="1" applyFont="1" applyBorder="1" applyAlignment="1">
      <alignment horizontal="center"/>
    </xf>
    <xf numFmtId="165" fontId="1" fillId="0" borderId="0" xfId="0" applyNumberFormat="1" applyFont="1" applyBorder="1" applyAlignment="1">
      <alignment horizontal="center"/>
    </xf>
    <xf numFmtId="2" fontId="5" fillId="0" borderId="34" xfId="1" applyNumberFormat="1" applyFont="1" applyFill="1" applyBorder="1" applyAlignment="1">
      <alignment horizontal="center"/>
    </xf>
    <xf numFmtId="165" fontId="0" fillId="0" borderId="0" xfId="0" applyNumberFormat="1" applyAlignment="1">
      <alignment horizontal="right"/>
    </xf>
    <xf numFmtId="165" fontId="0" fillId="0" borderId="26" xfId="0" applyNumberFormat="1" applyBorder="1" applyAlignment="1">
      <alignment horizontal="right"/>
    </xf>
    <xf numFmtId="165" fontId="0" fillId="0" borderId="10" xfId="0" applyNumberFormat="1" applyBorder="1" applyAlignment="1">
      <alignment horizontal="right"/>
    </xf>
    <xf numFmtId="165" fontId="0" fillId="0" borderId="10" xfId="0" applyNumberFormat="1" applyBorder="1"/>
    <xf numFmtId="165" fontId="0" fillId="0" borderId="9" xfId="0" applyNumberFormat="1" applyBorder="1"/>
    <xf numFmtId="2" fontId="5" fillId="0" borderId="10" xfId="1" applyNumberFormat="1" applyFont="1" applyFill="1" applyBorder="1" applyAlignment="1">
      <alignment horizontal="center"/>
    </xf>
    <xf numFmtId="2" fontId="5" fillId="0" borderId="9" xfId="1" applyNumberFormat="1" applyFont="1" applyFill="1" applyBorder="1" applyAlignment="1">
      <alignment horizontal="center"/>
    </xf>
    <xf numFmtId="165" fontId="5" fillId="0" borderId="26" xfId="1" applyNumberFormat="1" applyFont="1" applyFill="1" applyBorder="1" applyAlignment="1">
      <alignment horizontal="center"/>
    </xf>
    <xf numFmtId="165" fontId="5" fillId="0" borderId="10" xfId="1" applyNumberFormat="1" applyFont="1" applyFill="1" applyBorder="1" applyAlignment="1">
      <alignment horizontal="center"/>
    </xf>
    <xf numFmtId="2" fontId="5" fillId="0" borderId="26" xfId="1" applyNumberFormat="1" applyFont="1" applyFill="1" applyBorder="1" applyAlignment="1">
      <alignment horizontal="center"/>
    </xf>
    <xf numFmtId="2" fontId="5" fillId="0" borderId="30" xfId="1" applyNumberFormat="1" applyFont="1" applyFill="1" applyBorder="1" applyAlignment="1">
      <alignment horizontal="center"/>
    </xf>
    <xf numFmtId="165" fontId="0" fillId="0" borderId="0" xfId="0" applyNumberFormat="1" applyFont="1" applyBorder="1"/>
    <xf numFmtId="17" fontId="5" fillId="0" borderId="17" xfId="1" applyNumberFormat="1" applyFont="1" applyBorder="1" applyAlignment="1">
      <alignment horizontal="right"/>
    </xf>
    <xf numFmtId="0" fontId="0" fillId="0" borderId="10" xfId="0" applyFont="1" applyFill="1" applyBorder="1"/>
    <xf numFmtId="2" fontId="7" fillId="0" borderId="0" xfId="0" applyNumberFormat="1" applyFont="1" applyBorder="1" applyAlignment="1">
      <alignment horizontal="center"/>
    </xf>
    <xf numFmtId="0" fontId="0" fillId="0" borderId="9" xfId="0" applyBorder="1"/>
    <xf numFmtId="17" fontId="5" fillId="0" borderId="20" xfId="1" applyNumberFormat="1" applyFont="1" applyBorder="1" applyAlignment="1">
      <alignment horizontal="right"/>
    </xf>
    <xf numFmtId="165" fontId="0" fillId="0" borderId="8" xfId="0" applyNumberFormat="1" applyBorder="1"/>
    <xf numFmtId="165" fontId="0" fillId="0" borderId="3" xfId="0" applyNumberFormat="1" applyBorder="1"/>
    <xf numFmtId="2" fontId="5" fillId="0" borderId="10" xfId="1" applyNumberFormat="1" applyFont="1" applyFill="1" applyBorder="1" applyAlignment="1">
      <alignment horizontal="center"/>
    </xf>
    <xf numFmtId="2" fontId="5" fillId="0" borderId="9" xfId="1" applyNumberFormat="1" applyFont="1" applyFill="1" applyBorder="1" applyAlignment="1">
      <alignment horizontal="center"/>
    </xf>
    <xf numFmtId="165" fontId="5" fillId="0" borderId="26" xfId="1" applyNumberFormat="1" applyFont="1" applyFill="1" applyBorder="1" applyAlignment="1">
      <alignment horizontal="center"/>
    </xf>
    <xf numFmtId="165" fontId="5" fillId="0" borderId="10" xfId="1" applyNumberFormat="1" applyFont="1" applyFill="1" applyBorder="1" applyAlignment="1">
      <alignment horizontal="center"/>
    </xf>
    <xf numFmtId="2" fontId="5" fillId="0" borderId="26" xfId="1" applyNumberFormat="1" applyFont="1" applyFill="1" applyBorder="1" applyAlignment="1">
      <alignment horizontal="center"/>
    </xf>
    <xf numFmtId="2" fontId="5" fillId="0" borderId="30" xfId="1" applyNumberFormat="1" applyFont="1" applyFill="1" applyBorder="1" applyAlignment="1">
      <alignment horizontal="center"/>
    </xf>
    <xf numFmtId="0" fontId="7" fillId="0" borderId="8" xfId="0" applyFont="1" applyBorder="1" applyAlignment="1">
      <alignment horizontal="center"/>
    </xf>
    <xf numFmtId="2" fontId="7" fillId="0" borderId="10" xfId="0" applyNumberFormat="1" applyFont="1" applyBorder="1" applyAlignment="1">
      <alignment horizontal="center"/>
    </xf>
    <xf numFmtId="0" fontId="0" fillId="0" borderId="0" xfId="0" applyFill="1"/>
    <xf numFmtId="165" fontId="2" fillId="0" borderId="10" xfId="0" applyNumberFormat="1" applyFont="1" applyFill="1" applyBorder="1"/>
    <xf numFmtId="2" fontId="7" fillId="0" borderId="9" xfId="0" applyNumberFormat="1" applyFont="1" applyBorder="1" applyAlignment="1">
      <alignment horizontal="center"/>
    </xf>
    <xf numFmtId="2" fontId="5" fillId="0" borderId="7" xfId="1" applyNumberFormat="1" applyFont="1" applyFill="1" applyBorder="1" applyAlignment="1">
      <alignment horizontal="center"/>
    </xf>
    <xf numFmtId="0" fontId="10" fillId="0" borderId="0" xfId="0" applyFont="1" applyAlignment="1">
      <alignment vertical="top" wrapText="1"/>
    </xf>
    <xf numFmtId="165" fontId="11" fillId="0" borderId="0" xfId="0" applyNumberFormat="1" applyFont="1"/>
    <xf numFmtId="165" fontId="11" fillId="0" borderId="0" xfId="0" applyNumberFormat="1" applyFont="1" applyFill="1"/>
    <xf numFmtId="0" fontId="0" fillId="0" borderId="8" xfId="0" applyFont="1" applyFill="1" applyBorder="1"/>
    <xf numFmtId="0" fontId="1" fillId="0" borderId="26" xfId="0" applyFont="1" applyFill="1" applyBorder="1" applyAlignment="1">
      <alignment horizontal="center" vertical="top" wrapText="1"/>
    </xf>
    <xf numFmtId="165" fontId="2" fillId="0" borderId="10" xfId="0" applyNumberFormat="1" applyFont="1" applyBorder="1"/>
    <xf numFmtId="165" fontId="2" fillId="0" borderId="9" xfId="0" applyNumberFormat="1" applyFont="1" applyBorder="1"/>
    <xf numFmtId="165" fontId="2" fillId="0" borderId="0" xfId="0" applyNumberFormat="1" applyFont="1"/>
    <xf numFmtId="165" fontId="2" fillId="0" borderId="26" xfId="0" applyNumberFormat="1" applyFont="1" applyBorder="1"/>
    <xf numFmtId="165" fontId="2" fillId="0" borderId="9" xfId="0" applyNumberFormat="1" applyFont="1" applyFill="1" applyBorder="1"/>
    <xf numFmtId="165" fontId="0" fillId="0" borderId="7" xfId="0" applyNumberFormat="1" applyBorder="1"/>
    <xf numFmtId="165" fontId="0" fillId="0" borderId="4" xfId="0" applyNumberFormat="1" applyBorder="1"/>
    <xf numFmtId="165" fontId="0" fillId="0" borderId="5" xfId="0" applyNumberFormat="1" applyBorder="1"/>
    <xf numFmtId="165" fontId="0" fillId="0" borderId="0" xfId="0" applyNumberFormat="1" applyFont="1" applyBorder="1"/>
    <xf numFmtId="165" fontId="0" fillId="0" borderId="8" xfId="0" applyNumberFormat="1" applyFont="1" applyBorder="1"/>
    <xf numFmtId="0" fontId="0" fillId="3" borderId="33" xfId="0" applyFont="1" applyFill="1" applyBorder="1"/>
    <xf numFmtId="0" fontId="1" fillId="3" borderId="0" xfId="0" applyFont="1" applyFill="1" applyBorder="1" applyAlignment="1">
      <alignment horizontal="center"/>
    </xf>
    <xf numFmtId="0" fontId="1" fillId="3" borderId="6" xfId="0" applyFont="1" applyFill="1" applyBorder="1" applyAlignment="1">
      <alignment horizontal="center"/>
    </xf>
    <xf numFmtId="0" fontId="0" fillId="3" borderId="0" xfId="0" applyFont="1" applyFill="1" applyBorder="1"/>
    <xf numFmtId="0" fontId="0" fillId="3" borderId="6" xfId="0" applyFont="1" applyFill="1" applyBorder="1"/>
    <xf numFmtId="165" fontId="0" fillId="0" borderId="1" xfId="0" applyNumberFormat="1" applyBorder="1"/>
    <xf numFmtId="0" fontId="0" fillId="0" borderId="10" xfId="0" applyFont="1" applyBorder="1" applyAlignment="1">
      <alignment horizontal="right"/>
    </xf>
    <xf numFmtId="17" fontId="5" fillId="0" borderId="0" xfId="1" applyNumberFormat="1" applyFont="1" applyBorder="1" applyAlignment="1">
      <alignment wrapText="1"/>
    </xf>
    <xf numFmtId="0" fontId="4" fillId="0" borderId="17" xfId="1" applyFont="1" applyBorder="1" applyAlignment="1">
      <alignment wrapText="1"/>
    </xf>
    <xf numFmtId="0" fontId="0" fillId="0" borderId="0" xfId="0" applyFont="1"/>
    <xf numFmtId="0" fontId="0" fillId="0" borderId="0" xfId="0"/>
    <xf numFmtId="0" fontId="0" fillId="0" borderId="0" xfId="0" applyFont="1" applyBorder="1" applyAlignment="1">
      <alignment horizontal="right"/>
    </xf>
    <xf numFmtId="0" fontId="0" fillId="0" borderId="0" xfId="0" applyFont="1" applyFill="1" applyBorder="1" applyAlignment="1">
      <alignment horizontal="right"/>
    </xf>
    <xf numFmtId="0" fontId="0" fillId="0" borderId="0" xfId="0" applyAlignment="1">
      <alignment horizontal="right"/>
    </xf>
    <xf numFmtId="0" fontId="0" fillId="0" borderId="6" xfId="0" applyFont="1" applyBorder="1" applyAlignment="1">
      <alignment horizontal="right"/>
    </xf>
    <xf numFmtId="165" fontId="0" fillId="0" borderId="10" xfId="0" applyNumberFormat="1" applyFont="1" applyBorder="1"/>
    <xf numFmtId="165" fontId="0" fillId="0" borderId="4" xfId="0" applyNumberFormat="1" applyFont="1" applyBorder="1"/>
    <xf numFmtId="165" fontId="0" fillId="0" borderId="4" xfId="0" applyNumberFormat="1" applyFont="1" applyFill="1" applyBorder="1"/>
    <xf numFmtId="165" fontId="0" fillId="0" borderId="8" xfId="0" applyNumberFormat="1" applyFont="1" applyBorder="1"/>
    <xf numFmtId="2" fontId="0" fillId="0" borderId="7" xfId="11" applyNumberFormat="1" applyFont="1" applyBorder="1"/>
    <xf numFmtId="2" fontId="0" fillId="0" borderId="0" xfId="11" applyNumberFormat="1" applyFont="1" applyBorder="1"/>
    <xf numFmtId="0" fontId="0" fillId="0" borderId="8" xfId="0" applyFont="1" applyBorder="1"/>
    <xf numFmtId="0" fontId="0" fillId="0" borderId="0" xfId="0" applyFont="1" applyBorder="1"/>
    <xf numFmtId="165" fontId="0" fillId="0" borderId="0" xfId="0" applyNumberFormat="1" applyFont="1" applyBorder="1"/>
    <xf numFmtId="165" fontId="16" fillId="0" borderId="26" xfId="0" applyNumberFormat="1" applyFont="1" applyBorder="1"/>
    <xf numFmtId="165" fontId="16" fillId="0" borderId="10" xfId="0" applyNumberFormat="1" applyFont="1" applyBorder="1"/>
    <xf numFmtId="0" fontId="0" fillId="0" borderId="8" xfId="0" applyBorder="1"/>
    <xf numFmtId="0" fontId="0" fillId="0" borderId="0" xfId="0"/>
    <xf numFmtId="165" fontId="0" fillId="0" borderId="10" xfId="0" applyNumberFormat="1" applyFont="1" applyBorder="1"/>
    <xf numFmtId="0" fontId="0" fillId="0" borderId="10" xfId="0" applyFont="1" applyBorder="1"/>
    <xf numFmtId="0" fontId="0" fillId="0" borderId="9" xfId="0" applyFont="1" applyBorder="1"/>
    <xf numFmtId="165" fontId="0" fillId="0" borderId="0" xfId="0" applyNumberFormat="1" applyFont="1" applyBorder="1"/>
    <xf numFmtId="165" fontId="0" fillId="0" borderId="8" xfId="0" applyNumberFormat="1" applyFont="1" applyBorder="1"/>
    <xf numFmtId="165" fontId="0" fillId="0" borderId="7" xfId="0" applyNumberFormat="1" applyFont="1" applyBorder="1"/>
    <xf numFmtId="0" fontId="0" fillId="0" borderId="0" xfId="0" applyFont="1" applyBorder="1"/>
    <xf numFmtId="0" fontId="0" fillId="0" borderId="8" xfId="0" applyFont="1" applyBorder="1"/>
    <xf numFmtId="0" fontId="0" fillId="0" borderId="7" xfId="0" applyFont="1" applyBorder="1"/>
    <xf numFmtId="2" fontId="5" fillId="0" borderId="20" xfId="1" applyNumberFormat="1" applyFont="1" applyFill="1" applyBorder="1"/>
    <xf numFmtId="0" fontId="0" fillId="0" borderId="35" xfId="0" applyFont="1" applyBorder="1"/>
    <xf numFmtId="0" fontId="0" fillId="0" borderId="35" xfId="0" applyBorder="1"/>
    <xf numFmtId="0" fontId="0" fillId="0" borderId="11" xfId="0" applyBorder="1"/>
    <xf numFmtId="0" fontId="0" fillId="0" borderId="0" xfId="0"/>
    <xf numFmtId="0" fontId="16" fillId="0" borderId="0" xfId="0" applyFont="1"/>
    <xf numFmtId="165" fontId="16" fillId="0" borderId="8" xfId="0" applyNumberFormat="1" applyFont="1" applyBorder="1"/>
    <xf numFmtId="0" fontId="16" fillId="0" borderId="8" xfId="0" applyFont="1" applyBorder="1"/>
    <xf numFmtId="2" fontId="17" fillId="0" borderId="30" xfId="1" applyNumberFormat="1" applyFont="1" applyFill="1" applyBorder="1" applyAlignment="1">
      <alignment horizontal="center"/>
    </xf>
    <xf numFmtId="2" fontId="17" fillId="0" borderId="0" xfId="1" applyNumberFormat="1" applyFont="1" applyFill="1" applyBorder="1" applyAlignment="1">
      <alignment horizontal="center"/>
    </xf>
    <xf numFmtId="165" fontId="17" fillId="0" borderId="0" xfId="1" applyNumberFormat="1" applyFont="1" applyAlignment="1">
      <alignment horizontal="center"/>
    </xf>
    <xf numFmtId="0" fontId="17" fillId="0" borderId="0" xfId="1" applyFont="1" applyAlignment="1">
      <alignment horizontal="center"/>
    </xf>
    <xf numFmtId="0" fontId="0" fillId="0" borderId="10" xfId="0" applyFont="1" applyBorder="1"/>
    <xf numFmtId="0" fontId="0" fillId="0" borderId="9" xfId="0" applyFont="1" applyBorder="1"/>
    <xf numFmtId="165" fontId="16" fillId="0" borderId="8" xfId="0" quotePrefix="1" applyNumberFormat="1" applyFont="1" applyBorder="1" applyAlignment="1">
      <alignment horizontal="right"/>
    </xf>
    <xf numFmtId="165" fontId="16" fillId="0" borderId="7" xfId="0" applyNumberFormat="1" applyFont="1" applyBorder="1"/>
    <xf numFmtId="2" fontId="17" fillId="0" borderId="4" xfId="1" applyNumberFormat="1" applyFont="1" applyFill="1" applyBorder="1" applyAlignment="1">
      <alignment horizontal="center"/>
    </xf>
    <xf numFmtId="2" fontId="17" fillId="0" borderId="10" xfId="1" applyNumberFormat="1" applyFont="1" applyFill="1" applyBorder="1" applyAlignment="1">
      <alignment horizontal="center"/>
    </xf>
    <xf numFmtId="0" fontId="0" fillId="0" borderId="0" xfId="0" applyFont="1" applyBorder="1"/>
    <xf numFmtId="0" fontId="2" fillId="0" borderId="0" xfId="0" applyFont="1"/>
    <xf numFmtId="165" fontId="2" fillId="0" borderId="3" xfId="0" applyNumberFormat="1" applyFont="1" applyBorder="1"/>
    <xf numFmtId="165" fontId="2" fillId="0" borderId="8" xfId="0" applyNumberFormat="1" applyFont="1" applyBorder="1"/>
    <xf numFmtId="0" fontId="2" fillId="0" borderId="0" xfId="0" applyFont="1" applyBorder="1"/>
    <xf numFmtId="2" fontId="0" fillId="0" borderId="0" xfId="0" applyNumberFormat="1" applyBorder="1"/>
    <xf numFmtId="165" fontId="2" fillId="0" borderId="0" xfId="0" applyNumberFormat="1" applyFont="1" applyBorder="1"/>
    <xf numFmtId="2" fontId="5" fillId="0" borderId="0" xfId="0" applyNumberFormat="1" applyFont="1" applyBorder="1" applyAlignment="1">
      <alignment horizontal="center"/>
    </xf>
    <xf numFmtId="2" fontId="5" fillId="0" borderId="8" xfId="0" applyNumberFormat="1" applyFont="1" applyBorder="1" applyAlignment="1">
      <alignment horizontal="center"/>
    </xf>
    <xf numFmtId="2" fontId="5" fillId="0" borderId="7" xfId="0" applyNumberFormat="1" applyFont="1" applyBorder="1" applyAlignment="1">
      <alignment horizontal="center"/>
    </xf>
    <xf numFmtId="165" fontId="2" fillId="0" borderId="4" xfId="0" applyNumberFormat="1" applyFont="1" applyBorder="1"/>
    <xf numFmtId="165" fontId="2" fillId="0" borderId="5" xfId="0" applyNumberFormat="1" applyFont="1" applyBorder="1"/>
    <xf numFmtId="0" fontId="0" fillId="0" borderId="10" xfId="0" applyFont="1" applyBorder="1"/>
    <xf numFmtId="0" fontId="0" fillId="0" borderId="0" xfId="0"/>
    <xf numFmtId="0" fontId="1" fillId="0" borderId="0" xfId="0" applyFont="1" applyBorder="1"/>
    <xf numFmtId="0" fontId="2" fillId="0" borderId="0" xfId="0" applyFont="1" applyFill="1" applyBorder="1" applyAlignment="1">
      <alignment horizontal="left"/>
    </xf>
    <xf numFmtId="0" fontId="1" fillId="0" borderId="0" xfId="0" applyFont="1" applyBorder="1" applyAlignment="1">
      <alignment horizontal="center" vertical="top" wrapText="1"/>
    </xf>
    <xf numFmtId="0" fontId="0" fillId="0" borderId="0" xfId="0" applyBorder="1"/>
    <xf numFmtId="0" fontId="16" fillId="0" borderId="0" xfId="0" applyFont="1"/>
    <xf numFmtId="165" fontId="0" fillId="0" borderId="0" xfId="0" applyNumberFormat="1" applyFont="1"/>
    <xf numFmtId="165" fontId="0" fillId="0" borderId="1" xfId="0" applyNumberFormat="1" applyFont="1" applyBorder="1"/>
    <xf numFmtId="0" fontId="0" fillId="0" borderId="0" xfId="0" quotePrefix="1" applyFont="1" applyBorder="1" applyAlignment="1">
      <alignment horizontal="right"/>
    </xf>
    <xf numFmtId="165" fontId="0" fillId="0" borderId="26" xfId="0" applyNumberFormat="1" applyFont="1" applyBorder="1"/>
    <xf numFmtId="165" fontId="0" fillId="0" borderId="2" xfId="0" applyNumberFormat="1" applyFont="1" applyBorder="1"/>
    <xf numFmtId="0" fontId="0" fillId="0" borderId="10" xfId="0" quotePrefix="1" applyFont="1" applyBorder="1" applyAlignment="1">
      <alignment horizontal="right"/>
    </xf>
    <xf numFmtId="0" fontId="0" fillId="0" borderId="9" xfId="0" quotePrefix="1" applyFont="1" applyBorder="1" applyAlignment="1">
      <alignment horizontal="right"/>
    </xf>
    <xf numFmtId="2" fontId="7" fillId="0" borderId="4" xfId="1" applyNumberFormat="1" applyFont="1" applyFill="1" applyBorder="1" applyAlignment="1">
      <alignment horizontal="center"/>
    </xf>
    <xf numFmtId="2" fontId="7" fillId="0" borderId="10" xfId="1" applyNumberFormat="1" applyFont="1" applyFill="1" applyBorder="1" applyAlignment="1">
      <alignment horizontal="center"/>
    </xf>
    <xf numFmtId="165" fontId="7" fillId="0" borderId="1" xfId="1" applyNumberFormat="1" applyFont="1" applyFill="1" applyBorder="1" applyAlignment="1">
      <alignment horizontal="center"/>
    </xf>
    <xf numFmtId="165" fontId="7" fillId="0" borderId="4" xfId="1" applyNumberFormat="1" applyFont="1" applyFill="1" applyBorder="1" applyAlignment="1">
      <alignment horizontal="center"/>
    </xf>
    <xf numFmtId="2" fontId="7" fillId="0" borderId="5" xfId="1" applyNumberFormat="1" applyFont="1" applyFill="1" applyBorder="1" applyAlignment="1">
      <alignment horizontal="center"/>
    </xf>
    <xf numFmtId="2" fontId="7" fillId="0" borderId="1" xfId="1" applyNumberFormat="1" applyFont="1" applyFill="1" applyBorder="1" applyAlignment="1">
      <alignment horizontal="center"/>
    </xf>
    <xf numFmtId="2" fontId="7" fillId="0" borderId="9" xfId="1" applyNumberFormat="1" applyFont="1" applyFill="1" applyBorder="1" applyAlignment="1">
      <alignment horizontal="center"/>
    </xf>
    <xf numFmtId="0" fontId="0" fillId="0" borderId="10" xfId="0" applyFont="1" applyBorder="1"/>
    <xf numFmtId="165" fontId="0" fillId="0" borderId="0" xfId="0" applyNumberFormat="1" applyFont="1" applyBorder="1"/>
    <xf numFmtId="0" fontId="0" fillId="0" borderId="8" xfId="0" applyFont="1" applyBorder="1"/>
    <xf numFmtId="0" fontId="0" fillId="0" borderId="0" xfId="0" applyFont="1" applyBorder="1"/>
    <xf numFmtId="0" fontId="0" fillId="0" borderId="4" xfId="0" applyBorder="1"/>
    <xf numFmtId="165" fontId="0" fillId="0" borderId="6" xfId="0" applyNumberFormat="1" applyFont="1" applyBorder="1"/>
    <xf numFmtId="165" fontId="0" fillId="0" borderId="0" xfId="0" applyNumberFormat="1" applyFont="1" applyBorder="1"/>
    <xf numFmtId="0" fontId="12" fillId="0" borderId="26" xfId="0" applyFont="1" applyFill="1" applyBorder="1" applyAlignment="1">
      <alignment horizontal="center" vertical="top" wrapText="1"/>
    </xf>
    <xf numFmtId="165" fontId="2" fillId="0" borderId="0" xfId="0" applyNumberFormat="1" applyFont="1" applyFill="1"/>
    <xf numFmtId="165" fontId="2" fillId="0" borderId="26" xfId="0" applyNumberFormat="1" applyFont="1" applyFill="1" applyBorder="1"/>
    <xf numFmtId="165" fontId="2" fillId="0" borderId="0" xfId="0" applyNumberFormat="1" applyFont="1" applyFill="1" applyBorder="1"/>
    <xf numFmtId="165" fontId="0" fillId="0" borderId="10" xfId="0" applyNumberFormat="1" applyFill="1" applyBorder="1"/>
    <xf numFmtId="165" fontId="0" fillId="0" borderId="9" xfId="0" applyNumberFormat="1" applyFill="1" applyBorder="1"/>
    <xf numFmtId="0" fontId="2" fillId="0" borderId="0" xfId="0" applyFont="1" applyFill="1"/>
    <xf numFmtId="0" fontId="0" fillId="0" borderId="6" xfId="0" applyBorder="1"/>
    <xf numFmtId="0" fontId="0" fillId="0" borderId="0" xfId="0"/>
    <xf numFmtId="165" fontId="2" fillId="0" borderId="8" xfId="0" applyNumberFormat="1" applyFont="1" applyBorder="1"/>
    <xf numFmtId="0" fontId="0" fillId="0" borderId="10" xfId="0" applyFont="1" applyBorder="1"/>
    <xf numFmtId="2" fontId="0" fillId="0" borderId="9" xfId="0" applyNumberFormat="1" applyBorder="1"/>
    <xf numFmtId="0" fontId="0" fillId="0" borderId="10" xfId="0" applyFont="1" applyBorder="1"/>
    <xf numFmtId="2" fontId="0" fillId="0" borderId="10" xfId="0" applyNumberFormat="1" applyBorder="1"/>
    <xf numFmtId="0" fontId="0" fillId="0" borderId="10" xfId="0" applyFont="1" applyBorder="1"/>
    <xf numFmtId="0" fontId="0" fillId="0" borderId="9" xfId="0" applyFont="1" applyBorder="1"/>
    <xf numFmtId="165" fontId="2" fillId="0" borderId="1" xfId="0" applyNumberFormat="1" applyFont="1" applyBorder="1"/>
    <xf numFmtId="165" fontId="0" fillId="0" borderId="7" xfId="0" applyNumberFormat="1" applyFont="1" applyBorder="1" applyAlignment="1"/>
    <xf numFmtId="165" fontId="0" fillId="0" borderId="6" xfId="0" applyNumberFormat="1" applyFont="1" applyBorder="1"/>
    <xf numFmtId="165" fontId="0" fillId="0" borderId="0" xfId="0" applyNumberFormat="1" applyFont="1" applyBorder="1"/>
    <xf numFmtId="165" fontId="0" fillId="0" borderId="6" xfId="0" applyNumberFormat="1" applyFont="1" applyBorder="1"/>
    <xf numFmtId="165" fontId="0" fillId="0" borderId="0" xfId="0" applyNumberFormat="1" applyFont="1" applyBorder="1"/>
    <xf numFmtId="165" fontId="0" fillId="0" borderId="0" xfId="0" applyNumberFormat="1" applyFont="1" applyBorder="1" applyAlignment="1">
      <alignment horizontal="right" vertical="center"/>
    </xf>
    <xf numFmtId="0" fontId="0" fillId="0" borderId="0" xfId="0" applyFont="1" applyBorder="1" applyAlignment="1">
      <alignment horizontal="right" vertical="center"/>
    </xf>
    <xf numFmtId="165" fontId="0" fillId="0" borderId="6" xfId="0" applyNumberFormat="1" applyFont="1" applyBorder="1" applyAlignment="1">
      <alignment horizontal="right" vertical="center"/>
    </xf>
    <xf numFmtId="165" fontId="0" fillId="0" borderId="0" xfId="0" applyNumberFormat="1" applyFont="1" applyBorder="1" applyAlignment="1">
      <alignment horizontal="right"/>
    </xf>
    <xf numFmtId="165" fontId="0" fillId="0" borderId="9" xfId="0" applyNumberFormat="1" applyBorder="1" applyAlignment="1">
      <alignment horizontal="right"/>
    </xf>
    <xf numFmtId="165" fontId="0" fillId="0" borderId="7" xfId="0" applyNumberFormat="1" applyFont="1" applyBorder="1" applyAlignment="1">
      <alignment horizontal="right" vertical="center"/>
    </xf>
    <xf numFmtId="0" fontId="0" fillId="0" borderId="0" xfId="0" applyFont="1" applyBorder="1"/>
    <xf numFmtId="0" fontId="0" fillId="0" borderId="6" xfId="0" applyFont="1" applyBorder="1"/>
    <xf numFmtId="165" fontId="0" fillId="0" borderId="0" xfId="0" applyNumberFormat="1" applyFont="1" applyBorder="1"/>
    <xf numFmtId="165" fontId="0" fillId="0" borderId="0" xfId="0" applyNumberFormat="1" applyFont="1" applyFill="1" applyBorder="1"/>
    <xf numFmtId="165" fontId="0" fillId="0" borderId="0" xfId="0" applyNumberFormat="1" applyFont="1" applyBorder="1"/>
    <xf numFmtId="165" fontId="0" fillId="0" borderId="0" xfId="0" applyNumberFormat="1" applyFont="1" applyFill="1" applyBorder="1"/>
    <xf numFmtId="0" fontId="0" fillId="0" borderId="0" xfId="0" quotePrefix="1" applyAlignment="1">
      <alignment horizontal="right"/>
    </xf>
    <xf numFmtId="0" fontId="0" fillId="0" borderId="0" xfId="0" quotePrefix="1"/>
    <xf numFmtId="0" fontId="0" fillId="0" borderId="5" xfId="0" applyFont="1" applyBorder="1"/>
    <xf numFmtId="165" fontId="0" fillId="0" borderId="3" xfId="0" applyNumberFormat="1" applyBorder="1" applyAlignment="1">
      <alignment horizontal="right"/>
    </xf>
    <xf numFmtId="165" fontId="0" fillId="0" borderId="8" xfId="0" applyNumberFormat="1" applyBorder="1" applyAlignment="1">
      <alignment horizontal="right"/>
    </xf>
    <xf numFmtId="0" fontId="0" fillId="0" borderId="10" xfId="0" quotePrefix="1" applyBorder="1" applyAlignment="1">
      <alignment horizontal="right"/>
    </xf>
    <xf numFmtId="0" fontId="0" fillId="0" borderId="8" xfId="0" applyFont="1" applyBorder="1"/>
    <xf numFmtId="0" fontId="0" fillId="0" borderId="7" xfId="0" applyFont="1" applyBorder="1"/>
    <xf numFmtId="0" fontId="0" fillId="0" borderId="10" xfId="0" applyFont="1" applyBorder="1"/>
    <xf numFmtId="0" fontId="0" fillId="0" borderId="9" xfId="0" applyFont="1" applyBorder="1"/>
    <xf numFmtId="2" fontId="0" fillId="0" borderId="10" xfId="0" applyNumberFormat="1" applyFont="1" applyBorder="1"/>
    <xf numFmtId="0" fontId="0" fillId="0" borderId="10" xfId="0" applyFont="1" applyBorder="1"/>
    <xf numFmtId="0" fontId="0" fillId="0" borderId="9" xfId="0" applyFont="1" applyBorder="1"/>
    <xf numFmtId="0" fontId="0" fillId="0" borderId="0" xfId="0" applyFont="1" applyBorder="1"/>
    <xf numFmtId="0" fontId="0" fillId="0" borderId="0" xfId="0" applyFont="1" applyFill="1" applyBorder="1"/>
    <xf numFmtId="165" fontId="0" fillId="0" borderId="0" xfId="0" applyNumberFormat="1" applyFont="1" applyBorder="1"/>
    <xf numFmtId="165" fontId="0" fillId="0" borderId="0" xfId="0" applyNumberFormat="1" applyFont="1" applyFill="1" applyBorder="1"/>
    <xf numFmtId="0" fontId="0" fillId="0" borderId="10" xfId="0" applyFont="1" applyBorder="1"/>
    <xf numFmtId="0" fontId="0" fillId="0" borderId="9" xfId="0" applyFont="1" applyBorder="1"/>
    <xf numFmtId="0" fontId="0" fillId="0" borderId="0" xfId="0" applyFont="1" applyBorder="1"/>
    <xf numFmtId="0" fontId="0" fillId="0" borderId="6" xfId="0" applyFont="1" applyBorder="1"/>
    <xf numFmtId="0" fontId="0" fillId="0" borderId="0" xfId="0" applyFont="1" applyFill="1" applyBorder="1"/>
    <xf numFmtId="165" fontId="0" fillId="0" borderId="0" xfId="0" applyNumberFormat="1" applyAlignment="1">
      <alignment horizontal="right" vertical="center"/>
    </xf>
    <xf numFmtId="165" fontId="0" fillId="0" borderId="6" xfId="0" applyNumberFormat="1" applyBorder="1" applyAlignment="1">
      <alignment horizontal="right" vertical="center"/>
    </xf>
    <xf numFmtId="165" fontId="0" fillId="0" borderId="10" xfId="0" applyNumberFormat="1" applyBorder="1" applyAlignment="1">
      <alignment horizontal="right" vertical="center"/>
    </xf>
    <xf numFmtId="165" fontId="0" fillId="0" borderId="9" xfId="0" applyNumberFormat="1" applyBorder="1" applyAlignment="1">
      <alignment horizontal="right" vertical="center"/>
    </xf>
    <xf numFmtId="0" fontId="0" fillId="0" borderId="0" xfId="0" applyFont="1" applyBorder="1"/>
    <xf numFmtId="0" fontId="0" fillId="0" borderId="6" xfId="0" applyFont="1" applyBorder="1"/>
    <xf numFmtId="0" fontId="0" fillId="0" borderId="0" xfId="0" applyFont="1" applyFill="1" applyBorder="1"/>
    <xf numFmtId="165" fontId="0" fillId="0" borderId="8" xfId="0" applyNumberFormat="1" applyFont="1" applyFill="1" applyBorder="1"/>
    <xf numFmtId="0" fontId="0" fillId="0" borderId="8" xfId="0" applyFont="1" applyBorder="1"/>
    <xf numFmtId="0" fontId="0" fillId="0" borderId="7" xfId="0" applyFont="1" applyBorder="1"/>
    <xf numFmtId="0" fontId="0" fillId="0" borderId="0" xfId="0" applyFont="1" applyBorder="1"/>
    <xf numFmtId="0" fontId="0" fillId="0" borderId="6" xfId="0" applyFont="1" applyBorder="1"/>
    <xf numFmtId="0" fontId="0" fillId="0" borderId="10" xfId="0" applyFont="1" applyBorder="1"/>
    <xf numFmtId="0" fontId="0" fillId="0" borderId="9" xfId="0" applyFont="1" applyBorder="1"/>
    <xf numFmtId="0" fontId="0" fillId="0" borderId="0" xfId="0" applyFont="1" applyFill="1" applyBorder="1"/>
    <xf numFmtId="0" fontId="0" fillId="0" borderId="0" xfId="0"/>
    <xf numFmtId="0" fontId="0" fillId="0" borderId="4" xfId="0" applyFont="1" applyBorder="1"/>
    <xf numFmtId="0" fontId="0" fillId="0" borderId="0" xfId="0" applyFont="1" applyBorder="1"/>
    <xf numFmtId="0" fontId="0" fillId="0" borderId="6" xfId="0" applyFont="1" applyBorder="1"/>
    <xf numFmtId="0" fontId="0" fillId="0" borderId="10" xfId="0" applyFont="1" applyBorder="1"/>
    <xf numFmtId="0" fontId="0" fillId="0" borderId="0" xfId="0" applyFont="1" applyFill="1" applyBorder="1"/>
    <xf numFmtId="165" fontId="2" fillId="0" borderId="7" xfId="0" applyNumberFormat="1" applyFont="1" applyBorder="1"/>
    <xf numFmtId="0" fontId="0" fillId="0" borderId="8" xfId="0" applyFont="1" applyFill="1" applyBorder="1"/>
    <xf numFmtId="165" fontId="0" fillId="0" borderId="8" xfId="0" applyNumberFormat="1" applyFont="1" applyFill="1" applyBorder="1"/>
    <xf numFmtId="165" fontId="2" fillId="0" borderId="8" xfId="0" applyNumberFormat="1" applyFont="1" applyFill="1" applyBorder="1"/>
    <xf numFmtId="0" fontId="2" fillId="0" borderId="10" xfId="0" applyFont="1" applyBorder="1"/>
    <xf numFmtId="0" fontId="0" fillId="0" borderId="8" xfId="0" applyFont="1" applyFill="1" applyBorder="1"/>
    <xf numFmtId="165" fontId="0" fillId="0" borderId="8" xfId="0" applyNumberFormat="1" applyFont="1" applyFill="1" applyBorder="1"/>
    <xf numFmtId="165" fontId="2" fillId="0" borderId="8" xfId="0" applyNumberFormat="1" applyFont="1" applyFill="1" applyBorder="1"/>
    <xf numFmtId="165" fontId="0" fillId="0" borderId="8" xfId="0" applyNumberFormat="1" applyFont="1" applyBorder="1"/>
    <xf numFmtId="165" fontId="0" fillId="0" borderId="7" xfId="0" applyNumberFormat="1" applyFont="1" applyBorder="1"/>
    <xf numFmtId="0" fontId="0" fillId="0" borderId="0" xfId="0" applyFont="1" applyBorder="1"/>
    <xf numFmtId="165" fontId="0" fillId="0" borderId="0" xfId="0" applyNumberFormat="1" applyFont="1" applyBorder="1"/>
    <xf numFmtId="165" fontId="0" fillId="0" borderId="0" xfId="0" applyNumberFormat="1" applyFont="1" applyFill="1" applyBorder="1"/>
    <xf numFmtId="165" fontId="0" fillId="0" borderId="7" xfId="0" applyNumberFormat="1" applyFont="1" applyBorder="1"/>
    <xf numFmtId="0" fontId="0" fillId="0" borderId="9" xfId="0" applyFont="1" applyBorder="1"/>
    <xf numFmtId="0" fontId="0" fillId="0" borderId="10" xfId="0" applyFont="1" applyBorder="1"/>
    <xf numFmtId="0" fontId="1" fillId="0" borderId="8"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0" xfId="0" applyFont="1" applyBorder="1" applyAlignment="1">
      <alignment horizontal="center"/>
    </xf>
    <xf numFmtId="0" fontId="0" fillId="2" borderId="0" xfId="0" applyFill="1"/>
    <xf numFmtId="0" fontId="2" fillId="2" borderId="0" xfId="0" applyFont="1" applyFill="1" applyAlignment="1">
      <alignment horizontal="left"/>
    </xf>
    <xf numFmtId="165" fontId="0" fillId="0" borderId="10" xfId="0" quotePrefix="1" applyNumberFormat="1" applyFont="1" applyBorder="1" applyAlignment="1">
      <alignment horizontal="right"/>
    </xf>
    <xf numFmtId="165" fontId="0" fillId="0" borderId="10" xfId="0" applyNumberFormat="1" applyFont="1" applyBorder="1" applyAlignment="1">
      <alignment horizontal="right" vertical="center"/>
    </xf>
    <xf numFmtId="0" fontId="0" fillId="0" borderId="10" xfId="0" applyFont="1" applyBorder="1" applyAlignment="1">
      <alignment horizontal="right" vertical="center"/>
    </xf>
    <xf numFmtId="165" fontId="0" fillId="0" borderId="9" xfId="0" applyNumberFormat="1" applyFont="1" applyBorder="1" applyAlignment="1">
      <alignment horizontal="right" vertical="center"/>
    </xf>
  </cellXfs>
  <cellStyles count="14">
    <cellStyle name="=C:\WINNT35\SYSTEM32\COMMAND.COM" xfId="13" xr:uid="{D3A84583-7779-4BE5-8D84-A24CBAB7A5AC}"/>
    <cellStyle name="Comma 2" xfId="7" xr:uid="{00000000-0005-0000-0000-000000000000}"/>
    <cellStyle name="Comma 3" xfId="6" xr:uid="{00000000-0005-0000-0000-000001000000}"/>
    <cellStyle name="Hyperlink 2" xfId="5" xr:uid="{00000000-0005-0000-0000-000002000000}"/>
    <cellStyle name="Normal" xfId="0" builtinId="0"/>
    <cellStyle name="Normal 2" xfId="1" xr:uid="{00000000-0005-0000-0000-000004000000}"/>
    <cellStyle name="Normal 2 2" xfId="8" xr:uid="{00000000-0005-0000-0000-000005000000}"/>
    <cellStyle name="Normal 2 3" xfId="10" xr:uid="{A62F9B26-B183-4277-82BE-4D2285C3982F}"/>
    <cellStyle name="Normal 3" xfId="2" xr:uid="{00000000-0005-0000-0000-000006000000}"/>
    <cellStyle name="Normal 3 2" xfId="9" xr:uid="{D14C9FCC-0082-455E-81DE-60B0A308A4F5}"/>
    <cellStyle name="Normal 4" xfId="3" xr:uid="{00000000-0005-0000-0000-000007000000}"/>
    <cellStyle name="Normal 5" xfId="4" xr:uid="{00000000-0005-0000-0000-000008000000}"/>
    <cellStyle name="Percent" xfId="11" builtinId="5"/>
    <cellStyle name="Percent 2" xfId="12" xr:uid="{C3382032-645A-44A7-9841-BD9D589D2F55}"/>
  </cellStyles>
  <dxfs count="0"/>
  <tableStyles count="1" defaultTableStyle="TableStyleMedium2" defaultPivotStyle="PivotStyleLight16">
    <tableStyle name="Invisible" pivot="0" table="0" count="0" xr9:uid="{E8D93206-107F-4E3D-ABD5-5A0BF9CAC26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V38"/>
  <sheetViews>
    <sheetView tabSelected="1" view="pageBreakPreview" zoomScale="80" zoomScaleNormal="100" zoomScaleSheetLayoutView="80" workbookViewId="0">
      <pane xSplit="1" ySplit="6" topLeftCell="B7" activePane="bottomRight" state="frozen"/>
      <selection pane="topRight" activeCell="B1" sqref="B1"/>
      <selection pane="bottomLeft" activeCell="A7" sqref="A7"/>
      <selection pane="bottomRight" activeCell="Y21" sqref="Y21"/>
    </sheetView>
  </sheetViews>
  <sheetFormatPr defaultRowHeight="15" x14ac:dyDescent="0.25"/>
  <cols>
    <col min="1" max="1" width="48.7109375" customWidth="1"/>
    <col min="3" max="5" width="9.140625" style="155"/>
    <col min="9" max="11" width="9.140625" style="172"/>
    <col min="12" max="12" width="3.28515625" customWidth="1"/>
    <col min="14" max="16" width="9.5703125" style="155" customWidth="1"/>
    <col min="17" max="19" width="9.5703125" bestFit="1" customWidth="1"/>
  </cols>
  <sheetData>
    <row r="2" spans="1:22" x14ac:dyDescent="0.25">
      <c r="S2" s="2"/>
    </row>
    <row r="3" spans="1:22" x14ac:dyDescent="0.25">
      <c r="A3" s="1" t="s">
        <v>0</v>
      </c>
      <c r="B3" s="2"/>
      <c r="C3" s="154"/>
      <c r="D3" s="154"/>
      <c r="E3" s="154"/>
      <c r="F3" s="2"/>
      <c r="G3" s="2"/>
      <c r="H3" s="2"/>
      <c r="I3" s="154"/>
      <c r="J3" s="154"/>
      <c r="K3" s="154"/>
      <c r="L3" s="2"/>
      <c r="M3" s="2"/>
      <c r="N3" s="154"/>
      <c r="O3" s="154"/>
      <c r="P3" s="154"/>
      <c r="Q3" s="2"/>
      <c r="R3" s="2"/>
      <c r="S3" s="2"/>
    </row>
    <row r="4" spans="1:22" x14ac:dyDescent="0.25">
      <c r="A4" s="3"/>
      <c r="B4" s="334" t="s">
        <v>1</v>
      </c>
      <c r="C4" s="335"/>
      <c r="D4" s="335"/>
      <c r="E4" s="335"/>
      <c r="F4" s="335"/>
      <c r="G4" s="335"/>
      <c r="H4" s="335"/>
      <c r="I4" s="335"/>
      <c r="J4" s="335"/>
      <c r="K4" s="335"/>
      <c r="L4" s="145"/>
      <c r="M4" s="334" t="s">
        <v>2</v>
      </c>
      <c r="N4" s="335"/>
      <c r="O4" s="335"/>
      <c r="P4" s="335"/>
      <c r="Q4" s="335"/>
      <c r="R4" s="335"/>
      <c r="S4" s="335"/>
      <c r="T4" s="335"/>
      <c r="U4" s="335"/>
      <c r="V4" s="335"/>
    </row>
    <row r="5" spans="1:22" x14ac:dyDescent="0.25">
      <c r="A5" s="4"/>
      <c r="B5" s="12">
        <v>2022</v>
      </c>
      <c r="C5" s="336">
        <v>2023</v>
      </c>
      <c r="D5" s="336"/>
      <c r="E5" s="333"/>
      <c r="F5" s="336">
        <v>2024</v>
      </c>
      <c r="G5" s="336"/>
      <c r="H5" s="333"/>
      <c r="I5" s="336">
        <v>2025</v>
      </c>
      <c r="J5" s="336"/>
      <c r="K5" s="333"/>
      <c r="L5" s="146"/>
      <c r="M5" s="12">
        <f>B5</f>
        <v>2022</v>
      </c>
      <c r="N5" s="333">
        <f>C5</f>
        <v>2023</v>
      </c>
      <c r="O5" s="333"/>
      <c r="P5" s="333"/>
      <c r="Q5" s="333">
        <f>F5</f>
        <v>2024</v>
      </c>
      <c r="R5" s="333"/>
      <c r="S5" s="333"/>
      <c r="T5" s="333">
        <f>I5</f>
        <v>2025</v>
      </c>
      <c r="U5" s="333"/>
      <c r="V5" s="333"/>
    </row>
    <row r="6" spans="1:22" x14ac:dyDescent="0.25">
      <c r="A6" s="4"/>
      <c r="B6" s="15"/>
      <c r="C6" s="16" t="s">
        <v>25</v>
      </c>
      <c r="D6" s="5" t="s">
        <v>26</v>
      </c>
      <c r="E6" s="6" t="s">
        <v>27</v>
      </c>
      <c r="F6" s="16" t="s">
        <v>25</v>
      </c>
      <c r="G6" s="5" t="s">
        <v>26</v>
      </c>
      <c r="H6" s="6" t="s">
        <v>27</v>
      </c>
      <c r="I6" s="16" t="s">
        <v>25</v>
      </c>
      <c r="J6" s="5" t="s">
        <v>26</v>
      </c>
      <c r="K6" s="6" t="s">
        <v>27</v>
      </c>
      <c r="L6" s="147"/>
      <c r="M6" s="15"/>
      <c r="N6" s="16" t="s">
        <v>25</v>
      </c>
      <c r="O6" s="5" t="s">
        <v>26</v>
      </c>
      <c r="P6" s="6" t="s">
        <v>27</v>
      </c>
      <c r="Q6" s="16" t="s">
        <v>25</v>
      </c>
      <c r="R6" s="5" t="s">
        <v>26</v>
      </c>
      <c r="S6" s="6" t="s">
        <v>27</v>
      </c>
      <c r="T6" s="16" t="s">
        <v>25</v>
      </c>
      <c r="U6" s="5" t="s">
        <v>26</v>
      </c>
      <c r="V6" s="6" t="s">
        <v>27</v>
      </c>
    </row>
    <row r="7" spans="1:22" x14ac:dyDescent="0.25">
      <c r="A7" s="4"/>
      <c r="B7" s="13"/>
      <c r="C7" s="14"/>
      <c r="D7" s="167"/>
      <c r="E7" s="166"/>
      <c r="F7" s="14"/>
      <c r="G7" s="7"/>
      <c r="H7" s="8"/>
      <c r="I7" s="183"/>
      <c r="J7" s="179"/>
      <c r="K7" s="179"/>
      <c r="L7" s="148"/>
      <c r="M7" s="13"/>
      <c r="N7" s="14"/>
      <c r="O7" s="167"/>
      <c r="P7" s="166"/>
      <c r="Q7" s="14"/>
      <c r="R7" s="7"/>
      <c r="S7" s="8"/>
      <c r="T7" s="184"/>
    </row>
    <row r="8" spans="1:22" x14ac:dyDescent="0.25">
      <c r="A8" s="9" t="s">
        <v>3</v>
      </c>
      <c r="B8" s="13"/>
      <c r="C8" s="14"/>
      <c r="D8" s="167"/>
      <c r="E8" s="166"/>
      <c r="F8" s="14"/>
      <c r="G8" s="7"/>
      <c r="H8" s="8"/>
      <c r="I8" s="14"/>
      <c r="J8" s="179"/>
      <c r="K8" s="179"/>
      <c r="L8" s="148"/>
      <c r="M8" s="13"/>
      <c r="N8" s="14"/>
      <c r="O8" s="167"/>
      <c r="P8" s="166"/>
      <c r="Q8" s="14"/>
      <c r="R8" s="7"/>
      <c r="S8" s="8"/>
      <c r="T8" s="185"/>
    </row>
    <row r="9" spans="1:22" x14ac:dyDescent="0.25">
      <c r="A9" s="4" t="s">
        <v>4</v>
      </c>
      <c r="B9" s="141">
        <v>3.5</v>
      </c>
      <c r="C9" s="84">
        <f>'Euro area'!B7</f>
        <v>0.52506982258531165</v>
      </c>
      <c r="D9" s="168">
        <f>'Euro area'!C7</f>
        <v>0.30208978145727094</v>
      </c>
      <c r="E9" s="163">
        <f>'Euro area'!D7</f>
        <v>0.74847561822133402</v>
      </c>
      <c r="F9" s="84">
        <f>'Euro area'!B44</f>
        <v>0.76294113904983896</v>
      </c>
      <c r="G9" s="82">
        <f>'Euro area'!C44</f>
        <v>-0.13298943140624964</v>
      </c>
      <c r="H9" s="83">
        <f>'Euro area'!D44</f>
        <v>1.2</v>
      </c>
      <c r="I9" s="84">
        <f>'Euro area'!B76</f>
        <v>1.402434218889776</v>
      </c>
      <c r="J9" s="176">
        <f>'Euro area'!C76</f>
        <v>1.2393636471397684</v>
      </c>
      <c r="K9" s="176">
        <f>'Euro area'!D76</f>
        <v>1.53783568732839</v>
      </c>
      <c r="L9" s="148"/>
      <c r="M9" s="102">
        <v>3.2478094860445283</v>
      </c>
      <c r="N9" s="84">
        <f>Belgium!$B7</f>
        <v>0.98362463235341868</v>
      </c>
      <c r="O9" s="168">
        <f>Belgium!$C7</f>
        <v>0.7</v>
      </c>
      <c r="P9" s="163">
        <f>Belgium!$D7</f>
        <v>1.4213822100470397</v>
      </c>
      <c r="Q9" s="84">
        <f>Belgium!$B44</f>
        <v>1.060616954903471</v>
      </c>
      <c r="R9" s="82">
        <f>Belgium!$C44</f>
        <v>0.7</v>
      </c>
      <c r="S9" s="83">
        <f>Belgium!$D44</f>
        <v>1.4030315611045507</v>
      </c>
      <c r="T9" s="84">
        <f>Belgium!B76</f>
        <v>1.3309125903272769</v>
      </c>
      <c r="U9" s="176">
        <f>Belgium!C76</f>
        <v>1.2235561219711588</v>
      </c>
      <c r="V9" s="177">
        <f>Belgium!D76</f>
        <v>1.4</v>
      </c>
    </row>
    <row r="10" spans="1:22" x14ac:dyDescent="0.25">
      <c r="A10" s="4" t="s">
        <v>5</v>
      </c>
      <c r="B10" s="141">
        <v>4.3</v>
      </c>
      <c r="C10" s="84">
        <f>'Euro area'!B8</f>
        <v>0.38501400697011012</v>
      </c>
      <c r="D10" s="168">
        <f>'Euro area'!C8</f>
        <v>0.1</v>
      </c>
      <c r="E10" s="163">
        <f>'Euro area'!D8</f>
        <v>0.63209908143898308</v>
      </c>
      <c r="F10" s="84">
        <f>'Euro area'!B45</f>
        <v>1.1581766850236028</v>
      </c>
      <c r="G10" s="82">
        <f>'Euro area'!C45</f>
        <v>0.49361244046768338</v>
      </c>
      <c r="H10" s="83">
        <f>'Euro area'!D45</f>
        <v>1.5645221339142701</v>
      </c>
      <c r="I10" s="84">
        <f>'Euro area'!B77</f>
        <v>1.3033335895034059</v>
      </c>
      <c r="J10" s="176">
        <f>'Euro area'!C77</f>
        <v>0.93614882351664708</v>
      </c>
      <c r="K10" s="176">
        <f>'Euro area'!D77</f>
        <v>1.5533482631536799</v>
      </c>
      <c r="L10" s="148"/>
      <c r="M10" s="102">
        <v>4.0882419668503145</v>
      </c>
      <c r="N10" s="84">
        <f>Belgium!$B8</f>
        <v>2.575586889167254</v>
      </c>
      <c r="O10" s="168">
        <f>Belgium!$C8</f>
        <v>2.2999999999999998</v>
      </c>
      <c r="P10" s="163">
        <f>Belgium!$D8</f>
        <v>3.1</v>
      </c>
      <c r="Q10" s="84">
        <f>Belgium!$B45</f>
        <v>1.4182298428958982</v>
      </c>
      <c r="R10" s="168">
        <f>Belgium!$C45</f>
        <v>0.8</v>
      </c>
      <c r="S10" s="163">
        <f>Belgium!$D45</f>
        <v>2.017886255277701</v>
      </c>
      <c r="T10" s="84">
        <f>Belgium!B77</f>
        <v>1.3253098759804365</v>
      </c>
      <c r="U10" s="176">
        <f>Belgium!C77</f>
        <v>1.2</v>
      </c>
      <c r="V10" s="177">
        <f>Belgium!D77</f>
        <v>1.4638867984279047</v>
      </c>
    </row>
    <row r="11" spans="1:22" x14ac:dyDescent="0.25">
      <c r="A11" s="4" t="s">
        <v>6</v>
      </c>
      <c r="B11" s="141">
        <v>1.3</v>
      </c>
      <c r="C11" s="84">
        <f>'Euro area'!B9</f>
        <v>-6.3105918924360668E-3</v>
      </c>
      <c r="D11" s="168">
        <f>'Euro area'!C9</f>
        <v>-0.8</v>
      </c>
      <c r="E11" s="163">
        <f>'Euro area'!D9</f>
        <v>0.99415455161199995</v>
      </c>
      <c r="F11" s="84">
        <f>'Euro area'!B46</f>
        <v>0.99461412877626021</v>
      </c>
      <c r="G11" s="82">
        <f>'Euro area'!C46</f>
        <v>0.3</v>
      </c>
      <c r="H11" s="83">
        <f>'Euro area'!D46</f>
        <v>1.6</v>
      </c>
      <c r="I11" s="84">
        <f>'Euro area'!B78</f>
        <v>1.0298070969081965</v>
      </c>
      <c r="J11" s="176">
        <f>'Euro area'!C78</f>
        <v>0.84779783350578763</v>
      </c>
      <c r="K11" s="176">
        <f>'Euro area'!D78</f>
        <v>1.35770552652861</v>
      </c>
      <c r="L11" s="148"/>
      <c r="M11" s="102">
        <v>3.0717563675871862</v>
      </c>
      <c r="N11" s="84">
        <f>Belgium!$B9</f>
        <v>-0.53726136165471972</v>
      </c>
      <c r="O11" s="168">
        <f>Belgium!$C9</f>
        <v>-1.0017622912207536</v>
      </c>
      <c r="P11" s="163">
        <f>Belgium!$D9</f>
        <v>1.1174159976605091</v>
      </c>
      <c r="Q11" s="84">
        <f>Belgium!$B46</f>
        <v>0.94758732989896566</v>
      </c>
      <c r="R11" s="168">
        <f>Belgium!$C46</f>
        <v>0.6</v>
      </c>
      <c r="S11" s="163">
        <f>Belgium!$D46</f>
        <v>1.4</v>
      </c>
      <c r="T11" s="84">
        <f>Belgium!B78</f>
        <v>1.3347465756056678</v>
      </c>
      <c r="U11" s="176">
        <f>Belgium!C78</f>
        <v>1.1233368493362317</v>
      </c>
      <c r="V11" s="177">
        <f>Belgium!D78</f>
        <v>1.6</v>
      </c>
    </row>
    <row r="12" spans="1:22" x14ac:dyDescent="0.25">
      <c r="A12" s="4" t="s">
        <v>7</v>
      </c>
      <c r="B12" s="141">
        <v>3.7</v>
      </c>
      <c r="C12" s="84">
        <f>'Euro area'!B10</f>
        <v>0.81861200973927206</v>
      </c>
      <c r="D12" s="168">
        <f>'Euro area'!C10</f>
        <v>-0.52858974227199995</v>
      </c>
      <c r="E12" s="163">
        <f>'Euro area'!D10</f>
        <v>1.6859265324802299</v>
      </c>
      <c r="F12" s="84">
        <f>'Euro area'!B47</f>
        <v>0.18216726306791786</v>
      </c>
      <c r="G12" s="82">
        <f>'Euro area'!C47</f>
        <v>-1.90616584622</v>
      </c>
      <c r="H12" s="83">
        <f>'Euro area'!D47</f>
        <v>1.8</v>
      </c>
      <c r="I12" s="84">
        <f>'Euro area'!B79</f>
        <v>1.6665538854528605</v>
      </c>
      <c r="J12" s="176">
        <f>'Euro area'!C79</f>
        <v>1.2</v>
      </c>
      <c r="K12" s="176">
        <f>'Euro area'!D79</f>
        <v>2.6881324372900002</v>
      </c>
      <c r="L12" s="148"/>
      <c r="M12" s="102">
        <v>-0.80849031847282093</v>
      </c>
      <c r="N12" s="84">
        <f>Belgium!$B10</f>
        <v>2.5757730977438063</v>
      </c>
      <c r="O12" s="168">
        <f>Belgium!$C10</f>
        <v>2.2000000000000002</v>
      </c>
      <c r="P12" s="163">
        <f>Belgium!$D10</f>
        <v>2.8</v>
      </c>
      <c r="Q12" s="84">
        <f>Belgium!$B47</f>
        <v>1.7189536451363647</v>
      </c>
      <c r="R12" s="168">
        <f>Belgium!$C47</f>
        <v>0.45204346292959663</v>
      </c>
      <c r="S12" s="163">
        <f>Belgium!$D47</f>
        <v>2.7003530563059375</v>
      </c>
      <c r="T12" s="84">
        <f>Belgium!B79</f>
        <v>1.7137561439801494</v>
      </c>
      <c r="U12" s="176">
        <f>Belgium!C79</f>
        <v>1.4446641089363776</v>
      </c>
      <c r="V12" s="177">
        <f>Belgium!D79</f>
        <v>2.0966043230040698</v>
      </c>
    </row>
    <row r="13" spans="1:22" x14ac:dyDescent="0.25">
      <c r="A13" s="4" t="s">
        <v>8</v>
      </c>
      <c r="B13" s="141">
        <v>-1.5</v>
      </c>
      <c r="C13" s="84">
        <f>'Euro area'!B11</f>
        <v>8.12902200235499</v>
      </c>
      <c r="D13" s="168">
        <f>'Euro area'!C11</f>
        <v>8.12902200235499</v>
      </c>
      <c r="E13" s="163">
        <f>'Euro area'!D11</f>
        <v>8.12902200235499</v>
      </c>
      <c r="F13" s="84">
        <f>'Euro area'!B48</f>
        <v>6.48242914920354</v>
      </c>
      <c r="G13" s="143">
        <f>'Euro area'!C48</f>
        <v>6.48242914920354</v>
      </c>
      <c r="H13" s="144">
        <f>'Euro area'!D48</f>
        <v>6.48242914920354</v>
      </c>
      <c r="I13" s="84">
        <f>'Euro area'!B80</f>
        <v>4.0242700198448196</v>
      </c>
      <c r="J13" s="176">
        <f>'Euro area'!C80</f>
        <v>4.0242700198448196</v>
      </c>
      <c r="K13" s="176">
        <f>'Euro area'!D80</f>
        <v>4.0242700198448196</v>
      </c>
      <c r="L13" s="148"/>
      <c r="M13" s="102">
        <v>-1.3293135148884971</v>
      </c>
      <c r="N13" s="84">
        <f>Belgium!$B11</f>
        <v>6.2142338988381329</v>
      </c>
      <c r="O13" s="168">
        <f>Belgium!$C11</f>
        <v>4.237197162111106</v>
      </c>
      <c r="P13" s="163">
        <f>Belgium!$D11</f>
        <v>12.333972332079558</v>
      </c>
      <c r="Q13" s="84">
        <f>Belgium!$B48</f>
        <v>2.7520484247617496</v>
      </c>
      <c r="R13" s="168">
        <f>Belgium!$C48</f>
        <v>0.28256432206665849</v>
      </c>
      <c r="S13" s="163">
        <f>Belgium!$D48</f>
        <v>7.6776778017420888</v>
      </c>
      <c r="T13" s="84">
        <f>Belgium!B80</f>
        <v>-0.38083246983090185</v>
      </c>
      <c r="U13" s="176">
        <f>Belgium!C80</f>
        <v>-4.1871615184290611</v>
      </c>
      <c r="V13" s="177">
        <f>Belgium!D80</f>
        <v>1.6</v>
      </c>
    </row>
    <row r="14" spans="1:22" x14ac:dyDescent="0.25">
      <c r="A14" s="4" t="s">
        <v>9</v>
      </c>
      <c r="B14" s="141">
        <v>6</v>
      </c>
      <c r="C14" s="84">
        <f>'Euro area'!B12</f>
        <v>1.96065591827537</v>
      </c>
      <c r="D14" s="168">
        <f>'Euro area'!C12</f>
        <v>1.96065591827537</v>
      </c>
      <c r="E14" s="163">
        <f>'Euro area'!D12</f>
        <v>1.96065591827537</v>
      </c>
      <c r="F14" s="84">
        <f>'Euro area'!B49</f>
        <v>-1.02155024205808</v>
      </c>
      <c r="G14" s="82">
        <f>'Euro area'!C49</f>
        <v>-1.02155024205808</v>
      </c>
      <c r="H14" s="83">
        <f>'Euro area'!D49</f>
        <v>-1.02155024205808</v>
      </c>
      <c r="I14" s="84">
        <f>'Euro area'!B81</f>
        <v>1.39168972014672</v>
      </c>
      <c r="J14" s="176">
        <f>'Euro area'!C81</f>
        <v>1.39168972014672</v>
      </c>
      <c r="K14" s="176">
        <f>'Euro area'!D81</f>
        <v>1.39168972014672</v>
      </c>
      <c r="L14" s="148"/>
      <c r="M14" s="102">
        <v>-1.413322264983452</v>
      </c>
      <c r="N14" s="84">
        <f>Belgium!$B12</f>
        <v>3.9961812073224801</v>
      </c>
      <c r="O14" s="168">
        <f>Belgium!$C12</f>
        <v>2.7866991161929144</v>
      </c>
      <c r="P14" s="163">
        <f>Belgium!$D12</f>
        <v>4.5</v>
      </c>
      <c r="Q14" s="84">
        <f>Belgium!$B49</f>
        <v>2.2768662866033771</v>
      </c>
      <c r="R14" s="168">
        <f>Belgium!$C49</f>
        <v>0.66750661095931196</v>
      </c>
      <c r="S14" s="163">
        <f>Belgium!$D49</f>
        <v>3.9</v>
      </c>
      <c r="T14" s="84">
        <f>Belgium!B81</f>
        <v>2.2092445899192934</v>
      </c>
      <c r="U14" s="176">
        <f>Belgium!C81</f>
        <v>1.4446641089363776</v>
      </c>
      <c r="V14" s="177">
        <f>Belgium!D81</f>
        <v>3.683069660821503</v>
      </c>
    </row>
    <row r="15" spans="1:22" x14ac:dyDescent="0.25">
      <c r="A15" s="4" t="s">
        <v>10</v>
      </c>
      <c r="B15" s="141">
        <v>1.3</v>
      </c>
      <c r="C15" s="84">
        <f>'Euro area'!B13</f>
        <v>-1.9647050037601399</v>
      </c>
      <c r="D15" s="168">
        <f>'Euro area'!C13</f>
        <v>-2.4294100075202798</v>
      </c>
      <c r="E15" s="163">
        <f>'Euro area'!D13</f>
        <v>-1.5</v>
      </c>
      <c r="F15" s="84">
        <f>'Euro area'!B50</f>
        <v>-1.9772468707250952</v>
      </c>
      <c r="G15" s="82">
        <f>'Euro area'!C50</f>
        <v>-2.6544937414501901</v>
      </c>
      <c r="H15" s="83">
        <f>'Euro area'!D50</f>
        <v>-1.3</v>
      </c>
      <c r="I15" s="84">
        <f>'Euro area'!B82</f>
        <v>0.60577786949983448</v>
      </c>
      <c r="J15" s="176">
        <f>'Euro area'!C82</f>
        <v>-0.18844426100033099</v>
      </c>
      <c r="K15" s="176">
        <f>'Euro area'!D82</f>
        <v>1.4</v>
      </c>
      <c r="L15" s="148"/>
      <c r="M15" s="102">
        <v>1.2843505285116352</v>
      </c>
      <c r="N15" s="84">
        <f>Belgium!$B13</f>
        <v>-3.2255623059953691</v>
      </c>
      <c r="O15" s="168">
        <f>Belgium!$C13</f>
        <v>-3.6</v>
      </c>
      <c r="P15" s="163">
        <f>Belgium!$D13</f>
        <v>-3</v>
      </c>
      <c r="Q15" s="84">
        <f>Belgium!$B50</f>
        <v>-0.40914901047652147</v>
      </c>
      <c r="R15" s="168">
        <f>Belgium!$C50</f>
        <v>-1.4</v>
      </c>
      <c r="S15" s="163">
        <f>Belgium!$D50</f>
        <v>0.7</v>
      </c>
      <c r="T15" s="84">
        <f>Belgium!B82</f>
        <v>1.2770494252580804</v>
      </c>
      <c r="U15" s="176">
        <f>Belgium!C82</f>
        <v>0.58648416683784177</v>
      </c>
      <c r="V15" s="177">
        <f>Belgium!D82</f>
        <v>1.8</v>
      </c>
    </row>
    <row r="16" spans="1:22" x14ac:dyDescent="0.25">
      <c r="A16" s="4" t="s">
        <v>11</v>
      </c>
      <c r="B16" s="141">
        <v>0.4</v>
      </c>
      <c r="C16" s="84">
        <f>'Euro area'!B14</f>
        <v>-0.30038740227149879</v>
      </c>
      <c r="D16" s="168">
        <f>'Euro area'!C14</f>
        <v>-0.6</v>
      </c>
      <c r="E16" s="163">
        <f>'Euro area'!D14</f>
        <v>0.139380382627</v>
      </c>
      <c r="F16" s="84">
        <f>'Euro area'!B51</f>
        <v>-1.6694258594044567E-2</v>
      </c>
      <c r="G16" s="82">
        <f>'Euro area'!C51</f>
        <v>-0.2</v>
      </c>
      <c r="H16" s="83">
        <f>'Euro area'!D51</f>
        <v>0.1</v>
      </c>
      <c r="I16" s="84">
        <f>'Euro area'!B83</f>
        <v>3.5914319249413525E-2</v>
      </c>
      <c r="J16" s="176">
        <f>'Euro area'!C83</f>
        <v>-4.5676085451860499E-2</v>
      </c>
      <c r="K16" s="176">
        <f>'Euro area'!D83</f>
        <v>0.2</v>
      </c>
      <c r="L16" s="148"/>
      <c r="M16" s="102">
        <v>0.52002551215101711</v>
      </c>
      <c r="N16" s="84">
        <f>Belgium!$B14</f>
        <v>-0.15644629250259021</v>
      </c>
      <c r="O16" s="168">
        <f>Belgium!$C14</f>
        <v>-0.31871561498735035</v>
      </c>
      <c r="P16" s="163">
        <f>Belgium!$D14</f>
        <v>0</v>
      </c>
      <c r="Q16" s="84">
        <f>Belgium!$B51</f>
        <v>3.3656417418705328E-2</v>
      </c>
      <c r="R16" s="168">
        <f>Belgium!$C51</f>
        <v>-0.1</v>
      </c>
      <c r="S16" s="163">
        <f>Belgium!$D51</f>
        <v>0.2</v>
      </c>
      <c r="T16" s="84">
        <f>Belgium!B83</f>
        <v>1.8819002421884958E-4</v>
      </c>
      <c r="U16" s="176">
        <f>Belgium!C83</f>
        <v>0</v>
      </c>
      <c r="V16" s="177">
        <f>Belgium!D83</f>
        <v>3.5235004687996646E-4</v>
      </c>
    </row>
    <row r="17" spans="1:22" x14ac:dyDescent="0.25">
      <c r="A17" s="4" t="s">
        <v>12</v>
      </c>
      <c r="B17" s="141">
        <v>7</v>
      </c>
      <c r="C17" s="84">
        <f>'Euro area'!B15</f>
        <v>0.79309205990880571</v>
      </c>
      <c r="D17" s="168">
        <f>'Euro area'!C15</f>
        <v>0.10850257816574782</v>
      </c>
      <c r="E17" s="163">
        <f>'Euro area'!D15</f>
        <v>2.5</v>
      </c>
      <c r="F17" s="84">
        <f>'Euro area'!B52</f>
        <v>1.6356273868035924</v>
      </c>
      <c r="G17" s="82">
        <f>'Euro area'!C52</f>
        <v>-0.34587380651419641</v>
      </c>
      <c r="H17" s="83">
        <f>'Euro area'!D52</f>
        <v>3.8</v>
      </c>
      <c r="I17" s="84">
        <f>'Euro area'!B84</f>
        <v>2.9113129023245841</v>
      </c>
      <c r="J17" s="176">
        <f>'Euro area'!C84</f>
        <v>2.178946445839669</v>
      </c>
      <c r="K17" s="176">
        <f>'Euro area'!D84</f>
        <v>3.7</v>
      </c>
      <c r="L17" s="148"/>
      <c r="M17" s="102">
        <v>5.0689669040789642</v>
      </c>
      <c r="N17" s="84">
        <f>Belgium!$B15</f>
        <v>-0.86588170537831111</v>
      </c>
      <c r="O17" s="168">
        <f>Belgium!$C15</f>
        <v>-1.5</v>
      </c>
      <c r="P17" s="163">
        <f>Belgium!$D15</f>
        <v>0.1</v>
      </c>
      <c r="Q17" s="84">
        <f>Belgium!$B52</f>
        <v>1.3549524377534268</v>
      </c>
      <c r="R17" s="168">
        <f>Belgium!$C52</f>
        <v>0.69297259352016916</v>
      </c>
      <c r="S17" s="163">
        <f>Belgium!$D52</f>
        <v>2.2000000000000002</v>
      </c>
      <c r="T17" s="84">
        <f>Belgium!B84</f>
        <v>2.1512188812763395</v>
      </c>
      <c r="U17" s="176">
        <f>Belgium!C84</f>
        <v>1.6</v>
      </c>
      <c r="V17" s="177">
        <f>Belgium!D84</f>
        <v>2.5643436485979887</v>
      </c>
    </row>
    <row r="18" spans="1:22" x14ac:dyDescent="0.25">
      <c r="A18" s="4" t="s">
        <v>13</v>
      </c>
      <c r="B18" s="141">
        <v>8</v>
      </c>
      <c r="C18" s="84">
        <f>'Euro area'!B16</f>
        <v>-5.1930159614938035E-2</v>
      </c>
      <c r="D18" s="168">
        <f>'Euro area'!C16</f>
        <v>-0.6</v>
      </c>
      <c r="E18" s="163">
        <f>'Euro area'!D16</f>
        <v>0.72435738064800004</v>
      </c>
      <c r="F18" s="84">
        <f>'Euro area'!B53</f>
        <v>1.8173029057753898</v>
      </c>
      <c r="G18" s="82">
        <f>'Euro area'!C53</f>
        <v>0.41628548317556024</v>
      </c>
      <c r="H18" s="83">
        <f>'Euro area'!D53</f>
        <v>3.9</v>
      </c>
      <c r="I18" s="84">
        <f>'Euro area'!B85</f>
        <v>2.9136429907115255</v>
      </c>
      <c r="J18" s="176">
        <f>'Euro area'!C85</f>
        <v>1.8245922794045688</v>
      </c>
      <c r="K18" s="176">
        <f>'Euro area'!D85</f>
        <v>3.8</v>
      </c>
      <c r="L18" s="148"/>
      <c r="M18" s="102">
        <v>4.9143475496929989</v>
      </c>
      <c r="N18" s="84">
        <f>Belgium!$B16</f>
        <v>-0.28588921838966341</v>
      </c>
      <c r="O18" s="168">
        <f>Belgium!$C16</f>
        <v>-0.8</v>
      </c>
      <c r="P18" s="163">
        <f>Belgium!$D16</f>
        <v>0.5</v>
      </c>
      <c r="Q18" s="84">
        <f>Belgium!$B53</f>
        <v>1.6813833775041704</v>
      </c>
      <c r="R18" s="168">
        <f>Belgium!$C53</f>
        <v>0.74513620872220798</v>
      </c>
      <c r="S18" s="163">
        <f>Belgium!$D53</f>
        <v>2.5</v>
      </c>
      <c r="T18" s="84">
        <f>Belgium!B85</f>
        <v>2.4000343364926211</v>
      </c>
      <c r="U18" s="176">
        <f>Belgium!C85</f>
        <v>2</v>
      </c>
      <c r="V18" s="177">
        <f>Belgium!D85</f>
        <v>2.6357593608798968</v>
      </c>
    </row>
    <row r="19" spans="1:22" x14ac:dyDescent="0.25">
      <c r="A19" s="4" t="s">
        <v>14</v>
      </c>
      <c r="B19" s="141">
        <v>-0.2</v>
      </c>
      <c r="C19" s="84">
        <f>'Euro area'!B17</f>
        <v>0.41150687883705434</v>
      </c>
      <c r="D19" s="168">
        <f>'Euro area'!C17</f>
        <v>-2.2327112998799998E-3</v>
      </c>
      <c r="E19" s="163">
        <f>'Euro area'!D17</f>
        <v>1</v>
      </c>
      <c r="F19" s="84">
        <f>'Euro area'!B54</f>
        <v>-0.1624333524441379</v>
      </c>
      <c r="G19" s="82">
        <f>'Euro area'!C54</f>
        <v>-0.9</v>
      </c>
      <c r="H19" s="83">
        <f>'Euro area'!D54</f>
        <v>0.1</v>
      </c>
      <c r="I19" s="84">
        <f>'Euro area'!B86</f>
        <v>0.11512218351118109</v>
      </c>
      <c r="J19" s="176">
        <f>'Euro area'!C86</f>
        <v>4.5949079235499596E-2</v>
      </c>
      <c r="K19" s="176">
        <f>'Euro area'!D86</f>
        <v>0.25680373088580272</v>
      </c>
      <c r="L19" s="148"/>
      <c r="M19" s="102">
        <v>0.18590170929981564</v>
      </c>
      <c r="N19" s="84">
        <f>Belgium!$B17</f>
        <v>-0.48274449771279626</v>
      </c>
      <c r="O19" s="168">
        <f>Belgium!$C17</f>
        <v>-0.7</v>
      </c>
      <c r="P19" s="163">
        <f>Belgium!$D17</f>
        <v>-0.19668173671976416</v>
      </c>
      <c r="Q19" s="84">
        <f>Belgium!$B54</f>
        <v>-0.19804567610192589</v>
      </c>
      <c r="R19" s="168">
        <f>Belgium!$C54</f>
        <v>-0.7</v>
      </c>
      <c r="S19" s="163">
        <f>Belgium!$D54</f>
        <v>0.26948859616081505</v>
      </c>
      <c r="T19" s="84">
        <f>Belgium!B86</f>
        <v>-0.10287606053783088</v>
      </c>
      <c r="U19" s="176">
        <f>Belgium!C86</f>
        <v>-0.33343303839562005</v>
      </c>
      <c r="V19" s="177">
        <f>Belgium!D86</f>
        <v>2.4804856782127384E-2</v>
      </c>
    </row>
    <row r="20" spans="1:22" x14ac:dyDescent="0.25">
      <c r="A20" s="4"/>
      <c r="B20" s="141"/>
      <c r="C20" s="84"/>
      <c r="D20" s="168"/>
      <c r="E20" s="163"/>
      <c r="F20" s="84"/>
      <c r="G20" s="82"/>
      <c r="H20" s="83"/>
      <c r="I20" s="84"/>
      <c r="J20" s="176"/>
      <c r="K20" s="176"/>
      <c r="L20" s="148"/>
      <c r="M20" s="102"/>
      <c r="N20" s="84"/>
      <c r="O20" s="168"/>
      <c r="P20" s="163"/>
      <c r="Q20" s="84"/>
      <c r="R20" s="168"/>
      <c r="S20" s="163"/>
      <c r="T20" s="84"/>
      <c r="U20" s="176"/>
      <c r="V20" s="177"/>
    </row>
    <row r="21" spans="1:22" x14ac:dyDescent="0.25">
      <c r="A21" s="9" t="s">
        <v>15</v>
      </c>
      <c r="B21" s="141"/>
      <c r="C21" s="84"/>
      <c r="D21" s="168"/>
      <c r="E21" s="163"/>
      <c r="F21" s="84"/>
      <c r="G21" s="82"/>
      <c r="H21" s="83"/>
      <c r="I21" s="84"/>
      <c r="J21" s="176"/>
      <c r="K21" s="176"/>
      <c r="L21" s="148"/>
      <c r="M21" s="102"/>
      <c r="N21" s="84"/>
      <c r="O21" s="168"/>
      <c r="P21" s="163"/>
      <c r="Q21" s="84"/>
      <c r="R21" s="168"/>
      <c r="S21" s="163"/>
      <c r="T21" s="84"/>
      <c r="U21" s="176"/>
      <c r="V21" s="177"/>
    </row>
    <row r="22" spans="1:22" x14ac:dyDescent="0.25">
      <c r="A22" s="4" t="s">
        <v>16</v>
      </c>
      <c r="B22" s="141">
        <v>2.2999999999999998</v>
      </c>
      <c r="C22" s="84">
        <f>'Euro area'!B20</f>
        <v>1.0978701406187856</v>
      </c>
      <c r="D22" s="168">
        <f>'Euro area'!C20</f>
        <v>0.7</v>
      </c>
      <c r="E22" s="163">
        <f>'Euro area'!D20</f>
        <v>1.3</v>
      </c>
      <c r="F22" s="84">
        <f>'Euro area'!B57</f>
        <v>0.41882889757777059</v>
      </c>
      <c r="G22" s="82">
        <f>'Euro area'!C57</f>
        <v>0.15716243569824895</v>
      </c>
      <c r="H22" s="83">
        <f>'Euro area'!D57</f>
        <v>0.8</v>
      </c>
      <c r="I22" s="84">
        <f>'Euro area'!B89</f>
        <v>0.19928465287878919</v>
      </c>
      <c r="J22" s="176">
        <f>'Euro area'!C89</f>
        <v>0.19504671315407837</v>
      </c>
      <c r="K22" s="176">
        <f>'Euro area'!D89</f>
        <v>0.2035225926035</v>
      </c>
      <c r="L22" s="148"/>
      <c r="M22" s="102">
        <v>2.0304915985048799</v>
      </c>
      <c r="N22" s="84">
        <f>Belgium!$B20</f>
        <v>1.0604525321727616</v>
      </c>
      <c r="O22" s="168">
        <f>Belgium!$C20</f>
        <v>1</v>
      </c>
      <c r="P22" s="163">
        <f>Belgium!$D20</f>
        <v>1.1396969559183789</v>
      </c>
      <c r="Q22" s="84">
        <f>Belgium!$B57</f>
        <v>0.90183242137502118</v>
      </c>
      <c r="R22" s="168">
        <f>Belgium!$C57</f>
        <v>0.6</v>
      </c>
      <c r="S22" s="163">
        <f>Belgium!$D57</f>
        <v>1.5007255279856579</v>
      </c>
      <c r="T22" s="84">
        <f>Belgium!B89</f>
        <v>0.89515027543771331</v>
      </c>
      <c r="U22" s="176">
        <f>Belgium!C89</f>
        <v>0.5</v>
      </c>
      <c r="V22" s="177">
        <f>Belgium!D89</f>
        <v>1.5080009003910488</v>
      </c>
    </row>
    <row r="23" spans="1:22" x14ac:dyDescent="0.25">
      <c r="A23" s="4" t="s">
        <v>17</v>
      </c>
      <c r="B23" s="141">
        <v>6.7283049508564297</v>
      </c>
      <c r="C23" s="84">
        <f>'Euro area'!B21</f>
        <v>6.512271826820343</v>
      </c>
      <c r="D23" s="168">
        <f>'Euro area'!C21</f>
        <v>6.3544428708668317</v>
      </c>
      <c r="E23" s="163">
        <f>'Euro area'!D21</f>
        <v>6.7</v>
      </c>
      <c r="F23" s="84">
        <f>'Euro area'!B58</f>
        <v>6.6716932823149477</v>
      </c>
      <c r="G23" s="82">
        <f>'Euro area'!C58</f>
        <v>6</v>
      </c>
      <c r="H23" s="83">
        <f>'Euro area'!D58</f>
        <v>7.4</v>
      </c>
      <c r="I23" s="84">
        <f>'Euro area'!B90</f>
        <v>6.7266293048000465</v>
      </c>
      <c r="J23" s="176">
        <f>'Euro area'!C90</f>
        <v>6.5688310246705832</v>
      </c>
      <c r="K23" s="176">
        <f>'Euro area'!D90</f>
        <v>6.9859160483328591</v>
      </c>
      <c r="L23" s="148"/>
      <c r="M23" s="102">
        <v>5.6116615830189804</v>
      </c>
      <c r="N23" s="84">
        <f>Belgium!$B21</f>
        <v>5.6542071836453225</v>
      </c>
      <c r="O23" s="168">
        <f>Belgium!$C21</f>
        <v>5.5</v>
      </c>
      <c r="P23" s="163">
        <f>Belgium!$D21</f>
        <v>5.8</v>
      </c>
      <c r="Q23" s="84">
        <f>Belgium!$B58</f>
        <v>5.696129797020248</v>
      </c>
      <c r="R23" s="168">
        <f>Belgium!$C58</f>
        <v>5.3</v>
      </c>
      <c r="S23" s="163">
        <f>Belgium!$D58</f>
        <v>6.3750000000000009</v>
      </c>
      <c r="T23" s="84">
        <f>Belgium!B90</f>
        <v>5.5855478957425504</v>
      </c>
      <c r="U23" s="176">
        <f>Belgium!C90</f>
        <v>5.4566436872276523</v>
      </c>
      <c r="V23" s="177">
        <f>Belgium!D90</f>
        <v>5.8</v>
      </c>
    </row>
    <row r="24" spans="1:22" x14ac:dyDescent="0.25">
      <c r="A24" s="4"/>
      <c r="B24" s="141"/>
      <c r="C24" s="84"/>
      <c r="D24" s="168"/>
      <c r="E24" s="163"/>
      <c r="F24" s="84"/>
      <c r="G24" s="82"/>
      <c r="H24" s="83"/>
      <c r="I24" s="84"/>
      <c r="J24" s="176"/>
      <c r="K24" s="176"/>
      <c r="L24" s="148"/>
      <c r="M24" s="102"/>
      <c r="N24" s="84"/>
      <c r="O24" s="168"/>
      <c r="P24" s="163"/>
      <c r="Q24" s="84"/>
      <c r="R24" s="168"/>
      <c r="S24" s="163"/>
      <c r="T24" s="84"/>
      <c r="U24" s="176"/>
      <c r="V24" s="177"/>
    </row>
    <row r="25" spans="1:22" x14ac:dyDescent="0.25">
      <c r="A25" s="9" t="s">
        <v>18</v>
      </c>
      <c r="B25" s="141"/>
      <c r="C25" s="84"/>
      <c r="D25" s="168"/>
      <c r="E25" s="163"/>
      <c r="F25" s="84"/>
      <c r="G25" s="82"/>
      <c r="H25" s="83"/>
      <c r="I25" s="84"/>
      <c r="J25" s="176"/>
      <c r="K25" s="176"/>
      <c r="L25" s="148"/>
      <c r="M25" s="102"/>
      <c r="N25" s="84"/>
      <c r="O25" s="168"/>
      <c r="P25" s="163"/>
      <c r="Q25" s="84"/>
      <c r="R25" s="168"/>
      <c r="S25" s="163"/>
      <c r="T25" s="84"/>
      <c r="U25" s="176"/>
      <c r="V25" s="177"/>
    </row>
    <row r="26" spans="1:22" x14ac:dyDescent="0.25">
      <c r="A26" s="237" t="s">
        <v>44</v>
      </c>
      <c r="B26" s="141">
        <v>8.4</v>
      </c>
      <c r="C26" s="84">
        <f>'Euro area'!B24</f>
        <v>5.606698964487915</v>
      </c>
      <c r="D26" s="168">
        <f>'Euro area'!C24</f>
        <v>5.3</v>
      </c>
      <c r="E26" s="163">
        <f>'Euro area'!D24</f>
        <v>6</v>
      </c>
      <c r="F26" s="84">
        <f>'Euro area'!B61</f>
        <v>2.8499097193425174</v>
      </c>
      <c r="G26" s="82">
        <f>'Euro area'!C61</f>
        <v>2.2999999999999998</v>
      </c>
      <c r="H26" s="83">
        <f>'Euro area'!D61</f>
        <v>3.3</v>
      </c>
      <c r="I26" s="84">
        <f>'Euro area'!B93</f>
        <v>2.0306219336442903</v>
      </c>
      <c r="J26" s="176">
        <f>'Euro area'!C93</f>
        <v>1.7180295057062089</v>
      </c>
      <c r="K26" s="176">
        <f>'Euro area'!D93</f>
        <v>2.2392865830696129</v>
      </c>
      <c r="L26" s="148"/>
      <c r="M26" s="102">
        <v>10.3</v>
      </c>
      <c r="N26" s="84">
        <f>Belgium!$B24</f>
        <v>2.7423482781440622</v>
      </c>
      <c r="O26" s="168">
        <f>Belgium!$C24</f>
        <v>1.9172777779777439</v>
      </c>
      <c r="P26" s="163">
        <f>Belgium!$D24</f>
        <v>4.5</v>
      </c>
      <c r="Q26" s="84">
        <f>Belgium!$B61</f>
        <v>3.5537732424097843</v>
      </c>
      <c r="R26" s="168">
        <f>Belgium!$C61</f>
        <v>2.4</v>
      </c>
      <c r="S26" s="163">
        <f>Belgium!$D61</f>
        <v>4.7</v>
      </c>
      <c r="T26" s="84">
        <f>Belgium!B93</f>
        <v>1.9403947063525431</v>
      </c>
      <c r="U26" s="176">
        <f>Belgium!C93</f>
        <v>1.8035899038716385</v>
      </c>
      <c r="V26" s="177">
        <f>Belgium!D93</f>
        <v>2</v>
      </c>
    </row>
    <row r="27" spans="1:22" s="213" customFormat="1" x14ac:dyDescent="0.25">
      <c r="A27" s="126" t="s">
        <v>45</v>
      </c>
      <c r="B27" s="141">
        <v>3.9</v>
      </c>
      <c r="C27" s="84">
        <f>'Euro area'!B25</f>
        <v>5.0515580452036506</v>
      </c>
      <c r="D27" s="239">
        <f>'Euro area'!C25</f>
        <v>4.9000000000000004</v>
      </c>
      <c r="E27" s="177">
        <f>'Euro area'!D25</f>
        <v>5.0999999999999996</v>
      </c>
      <c r="F27" s="84">
        <f>'Euro area'!B62</f>
        <v>2.8278539141706212</v>
      </c>
      <c r="G27" s="239">
        <f>'Euro area'!C62</f>
        <v>2.5</v>
      </c>
      <c r="H27" s="177">
        <f>'Euro area'!D62</f>
        <v>3.1522525376184709</v>
      </c>
      <c r="I27" s="84">
        <f>'Euro area'!B94</f>
        <v>2.2203326918819259</v>
      </c>
      <c r="J27" s="239">
        <f>'Euro area'!C94</f>
        <v>2</v>
      </c>
      <c r="K27" s="239">
        <f>'Euro area'!D94</f>
        <v>2.4645009318524838</v>
      </c>
      <c r="L27" s="148"/>
      <c r="M27" s="102">
        <v>3.9899963289280249</v>
      </c>
      <c r="N27" s="84">
        <f>Belgium!$B25</f>
        <v>6.155920026669226</v>
      </c>
      <c r="O27" s="239">
        <f>Belgium!$C25</f>
        <v>6.155920026669226</v>
      </c>
      <c r="P27" s="177">
        <f>Belgium!$D25</f>
        <v>6.155920026669226</v>
      </c>
      <c r="Q27" s="84">
        <f>Belgium!$B62</f>
        <v>2.7408853544276468</v>
      </c>
      <c r="R27" s="239">
        <f>Belgium!$C62</f>
        <v>2.7408853544276468</v>
      </c>
      <c r="S27" s="177">
        <f>Belgium!$D62</f>
        <v>2.7408853544276468</v>
      </c>
      <c r="T27" s="84">
        <f>Belgium!B94</f>
        <v>1.8724750383048105</v>
      </c>
      <c r="U27" s="239">
        <f>Belgium!C94</f>
        <v>1.8724750383048105</v>
      </c>
      <c r="V27" s="177">
        <f>Belgium!D94</f>
        <v>1.8724750383048105</v>
      </c>
    </row>
    <row r="28" spans="1:22" x14ac:dyDescent="0.25">
      <c r="A28" s="4" t="s">
        <v>19</v>
      </c>
      <c r="B28" s="141">
        <v>4.5999999999999996</v>
      </c>
      <c r="C28" s="84">
        <f>'Euro area'!B26</f>
        <v>5.5561060010139229</v>
      </c>
      <c r="D28" s="239">
        <f>'Euro area'!C26</f>
        <v>5.3</v>
      </c>
      <c r="E28" s="177">
        <f>'Euro area'!D26</f>
        <v>5.7293296218490664</v>
      </c>
      <c r="F28" s="84">
        <f>'Euro area'!B63</f>
        <v>2.8915307319856964</v>
      </c>
      <c r="G28" s="239">
        <f>'Euro area'!C63</f>
        <v>2.4</v>
      </c>
      <c r="H28" s="177">
        <f>'Euro area'!D63</f>
        <v>3.0988840243230098</v>
      </c>
      <c r="I28" s="84">
        <f>'Euro area'!B95</f>
        <v>2.3229485952993643</v>
      </c>
      <c r="J28" s="239">
        <f>'Euro area'!C95</f>
        <v>2.2429316640796282</v>
      </c>
      <c r="K28" s="239">
        <f>'Euro area'!D95</f>
        <v>2.4825910027042499</v>
      </c>
      <c r="L28" s="148"/>
      <c r="M28" s="102">
        <v>5.9004511214957978</v>
      </c>
      <c r="N28" s="84">
        <f>Belgium!$B26</f>
        <v>4.1245766098068355</v>
      </c>
      <c r="O28" s="239">
        <f>Belgium!$C26</f>
        <v>3.8877683218984549</v>
      </c>
      <c r="P28" s="177">
        <f>Belgium!$D26</f>
        <v>4.4859615075220516</v>
      </c>
      <c r="Q28" s="84">
        <f>Belgium!$B63</f>
        <v>2.5835271579593266</v>
      </c>
      <c r="R28" s="239">
        <f>Belgium!$C63</f>
        <v>2.1797747938621326</v>
      </c>
      <c r="S28" s="177">
        <f>Belgium!$D63</f>
        <v>3.1</v>
      </c>
      <c r="T28" s="84">
        <f>Belgium!B95</f>
        <v>1.8405261782889704</v>
      </c>
      <c r="U28" s="239">
        <f>Belgium!C95</f>
        <v>1.8220765323893273</v>
      </c>
      <c r="V28" s="177">
        <f>Belgium!D95</f>
        <v>1.8589758241886134</v>
      </c>
    </row>
    <row r="29" spans="1:22" x14ac:dyDescent="0.25">
      <c r="A29" s="4"/>
      <c r="B29" s="141"/>
      <c r="C29" s="84"/>
      <c r="D29" s="168"/>
      <c r="E29" s="163"/>
      <c r="F29" s="84"/>
      <c r="G29" s="82"/>
      <c r="H29" s="83"/>
      <c r="I29" s="84"/>
      <c r="J29" s="176"/>
      <c r="K29" s="176"/>
      <c r="L29" s="148"/>
      <c r="M29" s="102"/>
      <c r="N29" s="84"/>
      <c r="O29" s="168"/>
      <c r="P29" s="163"/>
      <c r="Q29" s="84"/>
      <c r="R29" s="168"/>
      <c r="S29" s="163"/>
      <c r="T29" s="84"/>
      <c r="U29" s="176"/>
      <c r="V29" s="177"/>
    </row>
    <row r="30" spans="1:22" x14ac:dyDescent="0.25">
      <c r="A30" s="9" t="s">
        <v>20</v>
      </c>
      <c r="B30" s="141">
        <v>-0.8</v>
      </c>
      <c r="C30" s="84">
        <f>'Euro area'!B28</f>
        <v>1.4889730160885175</v>
      </c>
      <c r="D30" s="239">
        <f>'Euro area'!C28</f>
        <v>0.6</v>
      </c>
      <c r="E30" s="177">
        <f>'Euro area'!D28</f>
        <v>3.8809536168642382</v>
      </c>
      <c r="F30" s="84">
        <f>'Euro area'!B65</f>
        <v>1.3372657925547973</v>
      </c>
      <c r="G30" s="239">
        <f>'Euro area'!C65</f>
        <v>0.99094738485219713</v>
      </c>
      <c r="H30" s="177">
        <f>'Euro area'!D65</f>
        <v>1.9</v>
      </c>
      <c r="I30" s="84">
        <f>'Euro area'!B97</f>
        <v>1.2905658967226894</v>
      </c>
      <c r="J30" s="239">
        <f>'Euro area'!C97</f>
        <v>1.0021706893238396</v>
      </c>
      <c r="K30" s="239">
        <f>'Euro area'!D97</f>
        <v>1.6</v>
      </c>
      <c r="L30" s="148"/>
      <c r="M30" s="102">
        <v>-3.5697114832735064</v>
      </c>
      <c r="N30" s="84">
        <f>Belgium!$B28</f>
        <v>-1.3196044265289246</v>
      </c>
      <c r="O30" s="239">
        <f>Belgium!$C28</f>
        <v>-2.1</v>
      </c>
      <c r="P30" s="177">
        <f>Belgium!$D28</f>
        <v>-0.51661640922999996</v>
      </c>
      <c r="Q30" s="84">
        <f>Belgium!$B65</f>
        <v>-0.84774392852958869</v>
      </c>
      <c r="R30" s="239">
        <f>Belgium!$C65</f>
        <v>-1.6</v>
      </c>
      <c r="S30" s="177">
        <f>Belgium!$D65</f>
        <v>0.29249417246234766</v>
      </c>
      <c r="T30" s="84">
        <f>Belgium!B97</f>
        <v>-0.49274694271395852</v>
      </c>
      <c r="U30" s="239">
        <f>Belgium!C97</f>
        <v>-1.2251883985770726</v>
      </c>
      <c r="V30" s="177">
        <f>Belgium!D97</f>
        <v>0.79194757043519692</v>
      </c>
    </row>
    <row r="31" spans="1:22" x14ac:dyDescent="0.25">
      <c r="A31" s="4"/>
      <c r="B31" s="141"/>
      <c r="C31" s="84"/>
      <c r="D31" s="168"/>
      <c r="E31" s="163"/>
      <c r="F31" s="84"/>
      <c r="G31" s="82"/>
      <c r="H31" s="83"/>
      <c r="I31" s="84"/>
      <c r="J31" s="176"/>
      <c r="K31" s="176"/>
      <c r="L31" s="148"/>
      <c r="M31" s="102"/>
      <c r="N31" s="84"/>
      <c r="O31" s="168"/>
      <c r="P31" s="163"/>
      <c r="Q31" s="84"/>
      <c r="R31" s="168"/>
      <c r="S31" s="163"/>
      <c r="T31" s="84"/>
      <c r="U31" s="176"/>
      <c r="V31" s="177"/>
    </row>
    <row r="32" spans="1:22" x14ac:dyDescent="0.25">
      <c r="A32" s="9" t="s">
        <v>21</v>
      </c>
      <c r="B32" s="141"/>
      <c r="C32" s="84"/>
      <c r="D32" s="168"/>
      <c r="E32" s="163"/>
      <c r="F32" s="84"/>
      <c r="G32" s="82"/>
      <c r="H32" s="83"/>
      <c r="I32" s="84"/>
      <c r="J32" s="176"/>
      <c r="K32" s="176"/>
      <c r="L32" s="148"/>
      <c r="M32" s="102"/>
      <c r="N32" s="84"/>
      <c r="O32" s="168"/>
      <c r="P32" s="163"/>
      <c r="Q32" s="84"/>
      <c r="R32" s="168"/>
      <c r="S32" s="163"/>
      <c r="T32" s="84"/>
      <c r="U32" s="176"/>
      <c r="V32" s="177"/>
    </row>
    <row r="33" spans="1:22" x14ac:dyDescent="0.25">
      <c r="A33" s="10" t="s">
        <v>22</v>
      </c>
      <c r="B33" s="141">
        <v>-3.6</v>
      </c>
      <c r="C33" s="84">
        <f>'Euro area'!B31</f>
        <v>-3.3655337629895592</v>
      </c>
      <c r="D33" s="239">
        <f>'Euro area'!C31</f>
        <v>-3.9</v>
      </c>
      <c r="E33" s="177">
        <f>'Euro area'!D31</f>
        <v>-3</v>
      </c>
      <c r="F33" s="84">
        <f>'Euro area'!B68</f>
        <v>-2.8541072554278895</v>
      </c>
      <c r="G33" s="239">
        <f>'Euro area'!C68</f>
        <v>-3.3</v>
      </c>
      <c r="H33" s="177">
        <f>'Euro area'!D68</f>
        <v>-2.4</v>
      </c>
      <c r="I33" s="84">
        <f>'Euro area'!B100</f>
        <v>-2.7819798191801905</v>
      </c>
      <c r="J33" s="239">
        <f>'Euro area'!C100</f>
        <v>-3</v>
      </c>
      <c r="K33" s="239">
        <f>'Euro area'!D100</f>
        <v>-2.2311913591835792</v>
      </c>
      <c r="L33" s="148"/>
      <c r="M33" s="102">
        <v>-3.8847502605523219</v>
      </c>
      <c r="N33" s="84">
        <f>Belgium!$B31</f>
        <v>-3.4864766506230138</v>
      </c>
      <c r="O33" s="239">
        <f>Belgium!$C31</f>
        <v>-5</v>
      </c>
      <c r="P33" s="177">
        <f>Belgium!$D31</f>
        <v>5.0999999999999996</v>
      </c>
      <c r="Q33" s="84">
        <f>Belgium!$B68</f>
        <v>-3.844714437088053</v>
      </c>
      <c r="R33" s="239">
        <f>Belgium!$C68</f>
        <v>-5.5</v>
      </c>
      <c r="S33" s="177">
        <f>Belgium!$D68</f>
        <v>4.2</v>
      </c>
      <c r="T33" s="84">
        <f>Belgium!B100</f>
        <v>-4.7846909476872064</v>
      </c>
      <c r="U33" s="239">
        <f>Belgium!C100</f>
        <v>-5.4939999999999998</v>
      </c>
      <c r="V33" s="177">
        <f>Belgium!D100</f>
        <v>-4.2132013339990264</v>
      </c>
    </row>
    <row r="34" spans="1:22" x14ac:dyDescent="0.25">
      <c r="A34" s="10" t="s">
        <v>23</v>
      </c>
      <c r="B34" s="141">
        <v>-1.9</v>
      </c>
      <c r="C34" s="84">
        <f>'Euro area'!B32</f>
        <v>-1.6073134927920858</v>
      </c>
      <c r="D34" s="239">
        <f>'Euro area'!C32</f>
        <v>-1.9052851683937633</v>
      </c>
      <c r="E34" s="177">
        <f>'Euro area'!D32</f>
        <v>-1.4751302509064104</v>
      </c>
      <c r="F34" s="84">
        <f>'Euro area'!B69</f>
        <v>-0.9560275225775956</v>
      </c>
      <c r="G34" s="239">
        <f>'Euro area'!C69</f>
        <v>-1.1669960731062303</v>
      </c>
      <c r="H34" s="177">
        <f>'Euro area'!D69</f>
        <v>-0.66127768635051609</v>
      </c>
      <c r="I34" s="84">
        <f>'Euro area'!B101</f>
        <v>-0.73835370985619342</v>
      </c>
      <c r="J34" s="239">
        <f>'Euro area'!C101</f>
        <v>-1.0127844842906999</v>
      </c>
      <c r="K34" s="239">
        <f>'Euro area'!D101</f>
        <v>-0.22163086463935855</v>
      </c>
      <c r="L34" s="148"/>
      <c r="M34" s="102">
        <v>-2.3651022059465747</v>
      </c>
      <c r="N34" s="84">
        <f>Belgium!$B32</f>
        <v>-2.8535781965169131</v>
      </c>
      <c r="O34" s="239">
        <f>Belgium!$C32</f>
        <v>-3.2244211238782752</v>
      </c>
      <c r="P34" s="177">
        <f>Belgium!$D32</f>
        <v>-2.0055506111475108</v>
      </c>
      <c r="Q34" s="84">
        <f>Belgium!$B69</f>
        <v>-2.6727659771208594</v>
      </c>
      <c r="R34" s="239">
        <f>Belgium!$C69</f>
        <v>-3.1</v>
      </c>
      <c r="S34" s="177">
        <f>Belgium!$D69</f>
        <v>-1.6296220432078166</v>
      </c>
      <c r="T34" s="84">
        <f>Belgium!B101</f>
        <v>-2.5905813277622527</v>
      </c>
      <c r="U34" s="239">
        <f>Belgium!C101</f>
        <v>-2.8</v>
      </c>
      <c r="V34" s="177">
        <f>Belgium!D101</f>
        <v>-2.3914278674736318</v>
      </c>
    </row>
    <row r="35" spans="1:22" x14ac:dyDescent="0.25">
      <c r="A35" s="11" t="s">
        <v>24</v>
      </c>
      <c r="B35" s="103">
        <v>91.5</v>
      </c>
      <c r="C35" s="85">
        <f>'Euro area'!B33</f>
        <v>90.994719311753087</v>
      </c>
      <c r="D35" s="238">
        <f>'Euro area'!C33</f>
        <v>88.992698773656997</v>
      </c>
      <c r="E35" s="178">
        <f>'Euro area'!D33</f>
        <v>94.392102779766915</v>
      </c>
      <c r="F35" s="85">
        <f>'Euro area'!B70</f>
        <v>90.561910837046213</v>
      </c>
      <c r="G35" s="238">
        <f>'Euro area'!C70</f>
        <v>88</v>
      </c>
      <c r="H35" s="178">
        <f>'Euro area'!D70</f>
        <v>94.480840649467297</v>
      </c>
      <c r="I35" s="85">
        <f>'Euro area'!B102</f>
        <v>90.258298762859539</v>
      </c>
      <c r="J35" s="238">
        <f>'Euro area'!C102</f>
        <v>88.530137836229002</v>
      </c>
      <c r="K35" s="238">
        <f>'Euro area'!D102</f>
        <v>92</v>
      </c>
      <c r="L35" s="149"/>
      <c r="M35" s="103">
        <v>105.12940264149901</v>
      </c>
      <c r="N35" s="85">
        <f>Belgium!$B33</f>
        <v>105.4149298961716</v>
      </c>
      <c r="O35" s="238">
        <f>Belgium!$C33</f>
        <v>104</v>
      </c>
      <c r="P35" s="178">
        <f>Belgium!$D33</f>
        <v>108.1</v>
      </c>
      <c r="Q35" s="85">
        <f>Belgium!$B70</f>
        <v>106.84306326359491</v>
      </c>
      <c r="R35" s="238">
        <f>Belgium!$C70</f>
        <v>104.90135804680452</v>
      </c>
      <c r="S35" s="178">
        <f>Belgium!$D70</f>
        <v>109.9</v>
      </c>
      <c r="T35" s="85">
        <f>Belgium!B102</f>
        <v>106.96773622850542</v>
      </c>
      <c r="U35" s="238">
        <f>Belgium!C102</f>
        <v>105.21304192121595</v>
      </c>
      <c r="V35" s="178">
        <f>Belgium!D102</f>
        <v>107.89016676430028</v>
      </c>
    </row>
    <row r="36" spans="1:22" x14ac:dyDescent="0.25">
      <c r="B36" s="86"/>
    </row>
    <row r="37" spans="1:22" x14ac:dyDescent="0.25">
      <c r="A37" s="337" t="s">
        <v>50</v>
      </c>
      <c r="B37" s="337"/>
      <c r="C37" s="337"/>
      <c r="D37" s="337"/>
      <c r="E37" s="337"/>
      <c r="F37" s="337"/>
      <c r="G37" s="337"/>
      <c r="H37" s="337"/>
      <c r="I37" s="337"/>
      <c r="J37" s="337"/>
      <c r="K37" s="337"/>
      <c r="L37" s="337"/>
      <c r="M37" s="337"/>
      <c r="N37" s="337"/>
      <c r="O37" s="337"/>
      <c r="P37" s="337"/>
      <c r="Q37" s="337"/>
      <c r="R37" s="337"/>
      <c r="S37" s="337"/>
      <c r="T37" s="337"/>
      <c r="U37" s="337"/>
      <c r="V37" s="337"/>
    </row>
    <row r="38" spans="1:22" x14ac:dyDescent="0.25">
      <c r="A38" s="338" t="s">
        <v>51</v>
      </c>
      <c r="B38" s="337"/>
      <c r="C38" s="337"/>
      <c r="D38" s="337"/>
      <c r="E38" s="337"/>
      <c r="F38" s="337"/>
      <c r="G38" s="337"/>
      <c r="H38" s="337"/>
      <c r="I38" s="337"/>
      <c r="J38" s="337"/>
      <c r="K38" s="337"/>
      <c r="L38" s="337"/>
      <c r="M38" s="337"/>
      <c r="N38" s="337"/>
      <c r="O38" s="337"/>
      <c r="P38" s="337"/>
      <c r="Q38" s="337"/>
      <c r="R38" s="337"/>
      <c r="S38" s="337"/>
      <c r="T38" s="337"/>
      <c r="U38" s="337"/>
      <c r="V38" s="337"/>
    </row>
  </sheetData>
  <mergeCells count="8">
    <mergeCell ref="T5:V5"/>
    <mergeCell ref="M4:V4"/>
    <mergeCell ref="B4:K4"/>
    <mergeCell ref="F5:H5"/>
    <mergeCell ref="Q5:S5"/>
    <mergeCell ref="C5:E5"/>
    <mergeCell ref="N5:P5"/>
    <mergeCell ref="I5:K5"/>
  </mergeCells>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104"/>
  <sheetViews>
    <sheetView zoomScaleNormal="100" workbookViewId="0">
      <pane xSplit="1" ySplit="2" topLeftCell="B87" activePane="bottomRight" state="frozen"/>
      <selection activeCell="L43" sqref="L43:L68"/>
      <selection pane="topRight" activeCell="L43" sqref="L43:L68"/>
      <selection pane="bottomLeft" activeCell="L43" sqref="L43:L68"/>
      <selection pane="bottomRight" activeCell="G113" sqref="G113"/>
    </sheetView>
  </sheetViews>
  <sheetFormatPr defaultRowHeight="15" x14ac:dyDescent="0.25"/>
  <cols>
    <col min="1" max="1" width="47.85546875" customWidth="1"/>
    <col min="2" max="4" width="9.7109375" customWidth="1"/>
    <col min="5" max="5" width="2.85546875" customWidth="1"/>
    <col min="6" max="9" width="10.7109375" customWidth="1"/>
    <col min="10" max="10" width="10.7109375" style="201" customWidth="1"/>
    <col min="11" max="11" width="10.7109375" customWidth="1"/>
    <col min="12" max="12" width="10.7109375" style="218" customWidth="1"/>
    <col min="13" max="15" width="10.7109375" customWidth="1"/>
    <col min="16" max="16" width="2.140625" customWidth="1"/>
  </cols>
  <sheetData>
    <row r="1" spans="1:16" x14ac:dyDescent="0.25">
      <c r="A1" s="23" t="s">
        <v>29</v>
      </c>
      <c r="B1" s="1"/>
      <c r="C1" s="1"/>
      <c r="D1" s="1"/>
      <c r="E1" s="1"/>
    </row>
    <row r="2" spans="1:16" s="1" customFormat="1" x14ac:dyDescent="0.25">
      <c r="B2" s="134" t="s">
        <v>25</v>
      </c>
      <c r="C2" s="77" t="s">
        <v>26</v>
      </c>
      <c r="D2" s="77" t="s">
        <v>27</v>
      </c>
      <c r="E2" s="19"/>
      <c r="F2" s="77" t="s">
        <v>53</v>
      </c>
      <c r="G2" s="77" t="s">
        <v>54</v>
      </c>
      <c r="H2" s="77" t="s">
        <v>55</v>
      </c>
      <c r="I2" s="77" t="s">
        <v>56</v>
      </c>
      <c r="J2" s="77" t="s">
        <v>57</v>
      </c>
      <c r="K2" s="77" t="s">
        <v>58</v>
      </c>
      <c r="L2" s="77" t="s">
        <v>59</v>
      </c>
      <c r="M2" s="77" t="s">
        <v>60</v>
      </c>
      <c r="N2" s="77" t="s">
        <v>61</v>
      </c>
      <c r="O2" s="77" t="s">
        <v>64</v>
      </c>
      <c r="P2" s="20"/>
    </row>
    <row r="3" spans="1:16" x14ac:dyDescent="0.25">
      <c r="A3" s="1"/>
      <c r="B3" s="95"/>
      <c r="C3" s="95"/>
      <c r="D3" s="95"/>
      <c r="E3" s="95"/>
      <c r="F3" s="86"/>
      <c r="G3" s="86"/>
      <c r="H3" s="99"/>
      <c r="I3" s="86"/>
      <c r="J3" s="137"/>
      <c r="K3" s="86"/>
      <c r="L3" s="219"/>
      <c r="M3" s="86"/>
      <c r="N3" s="86"/>
      <c r="O3" s="137"/>
      <c r="P3" s="131"/>
    </row>
    <row r="4" spans="1:16" x14ac:dyDescent="0.25">
      <c r="A4" s="22">
        <v>2023</v>
      </c>
      <c r="B4" s="96"/>
      <c r="C4" s="96"/>
      <c r="D4" s="96"/>
      <c r="E4" s="97"/>
      <c r="F4" s="150"/>
      <c r="G4" s="150"/>
      <c r="H4" s="100"/>
      <c r="I4" s="117"/>
      <c r="J4" s="202"/>
      <c r="K4" s="91"/>
      <c r="L4" s="220"/>
      <c r="M4" s="91"/>
      <c r="N4" s="117"/>
      <c r="O4" s="138"/>
      <c r="P4" s="131"/>
    </row>
    <row r="5" spans="1:16" x14ac:dyDescent="0.25">
      <c r="A5" s="4"/>
      <c r="B5" s="79"/>
      <c r="C5" s="79"/>
      <c r="D5" s="79"/>
      <c r="E5" s="110"/>
      <c r="F5" s="141"/>
      <c r="G5" s="141"/>
      <c r="H5" s="101"/>
      <c r="I5" s="116"/>
      <c r="J5" s="203"/>
      <c r="K5" s="102"/>
      <c r="L5" s="161"/>
      <c r="M5" s="102"/>
      <c r="N5" s="116"/>
      <c r="O5" s="135"/>
      <c r="P5" s="131"/>
    </row>
    <row r="6" spans="1:16" x14ac:dyDescent="0.25">
      <c r="A6" s="9" t="s">
        <v>3</v>
      </c>
      <c r="B6" s="87"/>
      <c r="C6" s="87"/>
      <c r="D6" s="87"/>
      <c r="E6" s="88"/>
      <c r="F6" s="141"/>
      <c r="G6" s="102"/>
      <c r="H6" s="78"/>
      <c r="I6" s="116"/>
      <c r="J6" s="203"/>
      <c r="K6" s="102"/>
      <c r="L6" s="239"/>
      <c r="M6" s="102"/>
      <c r="N6" s="116"/>
      <c r="O6" s="135"/>
      <c r="P6" s="131"/>
    </row>
    <row r="7" spans="1:16" x14ac:dyDescent="0.25">
      <c r="A7" s="4" t="s">
        <v>4</v>
      </c>
      <c r="B7" s="160">
        <f>AVERAGE(F7:O7)</f>
        <v>0.98362463235341868</v>
      </c>
      <c r="C7" s="160">
        <f>MIN(F7:O7)</f>
        <v>0.7</v>
      </c>
      <c r="D7" s="160">
        <f>MAX(F7:O7)</f>
        <v>1.4213822100470397</v>
      </c>
      <c r="E7" s="110"/>
      <c r="F7" s="237">
        <v>1</v>
      </c>
      <c r="G7" s="78">
        <v>0.9</v>
      </c>
      <c r="H7" s="173">
        <v>0.99626119248010792</v>
      </c>
      <c r="I7" s="319">
        <v>1.0186029210070391</v>
      </c>
      <c r="J7" s="102">
        <v>0.7</v>
      </c>
      <c r="K7" s="300">
        <v>0.9</v>
      </c>
      <c r="L7" s="78">
        <v>0.9</v>
      </c>
      <c r="M7" s="177">
        <v>1</v>
      </c>
      <c r="N7" s="78">
        <v>1</v>
      </c>
      <c r="O7" s="135">
        <v>1.4213822100470397</v>
      </c>
      <c r="P7" s="132"/>
    </row>
    <row r="8" spans="1:16" x14ac:dyDescent="0.25">
      <c r="A8" s="4" t="s">
        <v>5</v>
      </c>
      <c r="B8" s="160">
        <f>AVERAGE(F8:O8)</f>
        <v>2.575586889167254</v>
      </c>
      <c r="C8" s="160">
        <f>MIN(F8:O8)</f>
        <v>2.2999999999999998</v>
      </c>
      <c r="D8" s="160">
        <f>MAX(F8:O8)</f>
        <v>3.1</v>
      </c>
      <c r="E8" s="110"/>
      <c r="F8" s="237"/>
      <c r="G8" s="78">
        <v>3.1</v>
      </c>
      <c r="H8" s="173">
        <v>2.4969074858668616</v>
      </c>
      <c r="I8" s="319">
        <v>2.6474704003149219</v>
      </c>
      <c r="J8" s="102"/>
      <c r="K8" s="300">
        <v>2.2999999999999998</v>
      </c>
      <c r="L8" s="78">
        <v>2.5</v>
      </c>
      <c r="M8" s="280">
        <v>2.4</v>
      </c>
      <c r="N8" s="78">
        <v>2.5</v>
      </c>
      <c r="O8" s="135">
        <v>2.6603172271562503</v>
      </c>
      <c r="P8" s="132"/>
    </row>
    <row r="9" spans="1:16" x14ac:dyDescent="0.25">
      <c r="A9" s="4" t="s">
        <v>6</v>
      </c>
      <c r="B9" s="160">
        <f>AVERAGE(F9:O9)</f>
        <v>-0.53726136165471972</v>
      </c>
      <c r="C9" s="160">
        <f>MIN(F9:O9)</f>
        <v>-1.0017622912207536</v>
      </c>
      <c r="D9" s="160">
        <f>MAX(F9:O9)</f>
        <v>1.1174159976605091</v>
      </c>
      <c r="E9" s="110"/>
      <c r="F9" s="237"/>
      <c r="G9" s="78">
        <v>0.1</v>
      </c>
      <c r="H9" s="173">
        <v>-0.91374459967751298</v>
      </c>
      <c r="I9" s="319">
        <v>-1.0017622912207536</v>
      </c>
      <c r="J9" s="102"/>
      <c r="K9" s="300">
        <v>-1</v>
      </c>
      <c r="L9" s="102">
        <v>-1</v>
      </c>
      <c r="M9" s="280">
        <v>-0.9</v>
      </c>
      <c r="N9" s="78">
        <v>-0.7</v>
      </c>
      <c r="O9" s="135">
        <v>1.1174159976605091</v>
      </c>
      <c r="P9" s="132"/>
    </row>
    <row r="10" spans="1:16" x14ac:dyDescent="0.25">
      <c r="A10" s="4" t="s">
        <v>7</v>
      </c>
      <c r="B10" s="160">
        <f>AVERAGE(F10:O10)</f>
        <v>2.5757730977438063</v>
      </c>
      <c r="C10" s="160">
        <f>MIN(F10:O10)</f>
        <v>2.2000000000000002</v>
      </c>
      <c r="D10" s="160">
        <f>MAX(F10:O10)</f>
        <v>2.8</v>
      </c>
      <c r="E10" s="110"/>
      <c r="F10" s="237"/>
      <c r="G10" s="78">
        <v>2.2000000000000002</v>
      </c>
      <c r="H10" s="173">
        <v>2.5199602096106055</v>
      </c>
      <c r="I10" s="319">
        <v>2.5811983375450209</v>
      </c>
      <c r="J10" s="102"/>
      <c r="K10" s="302">
        <v>2.6</v>
      </c>
      <c r="L10" s="78">
        <v>2.8</v>
      </c>
      <c r="M10" s="133">
        <v>2.6</v>
      </c>
      <c r="N10" s="78">
        <v>2.8</v>
      </c>
      <c r="O10" s="135">
        <v>2.5050262347948271</v>
      </c>
      <c r="P10" s="132"/>
    </row>
    <row r="11" spans="1:16" x14ac:dyDescent="0.25">
      <c r="A11" s="4" t="s">
        <v>8</v>
      </c>
      <c r="B11" s="160">
        <f>AVERAGE(F11:O11)</f>
        <v>6.2142338988381329</v>
      </c>
      <c r="C11" s="160">
        <f>MIN(F11:O11)</f>
        <v>4.237197162111106</v>
      </c>
      <c r="D11" s="160">
        <f>MAX(F11:O11)</f>
        <v>12.333972332079558</v>
      </c>
      <c r="E11" s="110"/>
      <c r="F11" s="237"/>
      <c r="G11" s="78"/>
      <c r="H11" s="173">
        <v>4.237197162111106</v>
      </c>
      <c r="I11" s="318"/>
      <c r="J11" s="102"/>
      <c r="K11" s="302">
        <v>4.8</v>
      </c>
      <c r="L11" s="78">
        <v>4.7</v>
      </c>
      <c r="M11" s="280"/>
      <c r="N11" s="78">
        <v>5</v>
      </c>
      <c r="O11" s="135">
        <v>12.333972332079558</v>
      </c>
      <c r="P11" s="132"/>
    </row>
    <row r="12" spans="1:16" x14ac:dyDescent="0.25">
      <c r="A12" s="4" t="s">
        <v>9</v>
      </c>
      <c r="B12" s="160">
        <f>AVERAGE(F12:O12)</f>
        <v>3.9961812073224801</v>
      </c>
      <c r="C12" s="160">
        <f>MIN(F12:O12)</f>
        <v>2.7866991161929144</v>
      </c>
      <c r="D12" s="160">
        <f>MAX(F12:O12)</f>
        <v>4.5</v>
      </c>
      <c r="E12" s="110"/>
      <c r="F12" s="237"/>
      <c r="G12" s="78"/>
      <c r="H12" s="173">
        <v>4.0942069204194853</v>
      </c>
      <c r="I12" s="318"/>
      <c r="J12" s="102"/>
      <c r="K12" s="302">
        <v>4.0999999999999996</v>
      </c>
      <c r="L12" s="78">
        <v>4.5</v>
      </c>
      <c r="M12" s="280"/>
      <c r="N12" s="78">
        <v>4.5</v>
      </c>
      <c r="O12" s="135">
        <v>2.7866991161929144</v>
      </c>
      <c r="P12" s="132"/>
    </row>
    <row r="13" spans="1:16" x14ac:dyDescent="0.25">
      <c r="A13" s="4" t="s">
        <v>10</v>
      </c>
      <c r="B13" s="160">
        <f>AVERAGE(F13:O13)</f>
        <v>-3.2255623059953691</v>
      </c>
      <c r="C13" s="160">
        <f>MIN(F13:O13)</f>
        <v>-3.6</v>
      </c>
      <c r="D13" s="160">
        <f>MAX(F13:O13)</f>
        <v>-3</v>
      </c>
      <c r="E13" s="110"/>
      <c r="F13" s="237"/>
      <c r="G13" s="78"/>
      <c r="H13" s="173">
        <v>-3.0283353552293057</v>
      </c>
      <c r="I13" s="318"/>
      <c r="J13" s="102"/>
      <c r="K13" s="302">
        <v>-3</v>
      </c>
      <c r="L13" s="78">
        <v>-3.3</v>
      </c>
      <c r="M13" s="280"/>
      <c r="N13" s="78">
        <v>-3.6</v>
      </c>
      <c r="O13" s="135">
        <v>-3.1994761747475398</v>
      </c>
      <c r="P13" s="132"/>
    </row>
    <row r="14" spans="1:16" x14ac:dyDescent="0.25">
      <c r="A14" s="4" t="s">
        <v>11</v>
      </c>
      <c r="B14" s="160">
        <f>AVERAGE(F14:O14)</f>
        <v>-0.15644629250259021</v>
      </c>
      <c r="C14" s="160">
        <f>MIN(F14:O14)</f>
        <v>-0.31871561498735035</v>
      </c>
      <c r="D14" s="160">
        <f>MAX(F14:O14)</f>
        <v>0</v>
      </c>
      <c r="E14" s="110"/>
      <c r="F14" s="237"/>
      <c r="G14" s="78"/>
      <c r="H14" s="173">
        <v>-0.15905906145006665</v>
      </c>
      <c r="I14" s="320">
        <v>-0.11734937108071437</v>
      </c>
      <c r="J14" s="102"/>
      <c r="K14" s="302">
        <v>0</v>
      </c>
      <c r="L14" s="78">
        <v>-0.1</v>
      </c>
      <c r="M14" s="280">
        <v>-0.1</v>
      </c>
      <c r="N14" s="78">
        <v>-0.3</v>
      </c>
      <c r="O14" s="135">
        <v>-0.31871561498735035</v>
      </c>
      <c r="P14" s="132"/>
    </row>
    <row r="15" spans="1:16" x14ac:dyDescent="0.25">
      <c r="A15" s="4" t="s">
        <v>12</v>
      </c>
      <c r="B15" s="160">
        <f>AVERAGE(F15:O15)</f>
        <v>-0.86588170537831111</v>
      </c>
      <c r="C15" s="160">
        <f>MIN(F15:O15)</f>
        <v>-1.5</v>
      </c>
      <c r="D15" s="160">
        <f>MAX(F15:O15)</f>
        <v>0.1</v>
      </c>
      <c r="E15" s="110"/>
      <c r="F15" s="237"/>
      <c r="G15" s="78">
        <v>0.1</v>
      </c>
      <c r="H15" s="173">
        <v>-1.1305743950237979</v>
      </c>
      <c r="I15" s="319">
        <v>-0.94139927481876606</v>
      </c>
      <c r="J15" s="102"/>
      <c r="K15" s="302">
        <v>-1.2</v>
      </c>
      <c r="L15" s="78">
        <v>-1.5</v>
      </c>
      <c r="M15" s="280">
        <v>-1.1000000000000001</v>
      </c>
      <c r="N15" s="78">
        <v>-1.1000000000000001</v>
      </c>
      <c r="O15" s="135">
        <v>-5.5079973183924658E-2</v>
      </c>
      <c r="P15" s="132"/>
    </row>
    <row r="16" spans="1:16" x14ac:dyDescent="0.25">
      <c r="A16" s="4" t="s">
        <v>13</v>
      </c>
      <c r="B16" s="160">
        <f>AVERAGE(F16:O16)</f>
        <v>-0.28588921838966341</v>
      </c>
      <c r="C16" s="160">
        <f>MIN(F16:O16)</f>
        <v>-0.8</v>
      </c>
      <c r="D16" s="160">
        <f>MAX(F16:O16)</f>
        <v>0.5</v>
      </c>
      <c r="E16" s="110"/>
      <c r="F16" s="237"/>
      <c r="G16" s="78">
        <v>0.5</v>
      </c>
      <c r="H16" s="173">
        <v>-0.58227354258451047</v>
      </c>
      <c r="I16" s="319">
        <v>-0.34229949147005501</v>
      </c>
      <c r="J16" s="102"/>
      <c r="K16" s="302">
        <v>-0.3</v>
      </c>
      <c r="L16" s="78">
        <v>-0.8</v>
      </c>
      <c r="M16" s="280">
        <v>-0.6</v>
      </c>
      <c r="N16" s="78">
        <v>-0.6</v>
      </c>
      <c r="O16" s="135">
        <v>0.43745928693725844</v>
      </c>
      <c r="P16" s="132"/>
    </row>
    <row r="17" spans="1:16" x14ac:dyDescent="0.25">
      <c r="A17" s="4" t="s">
        <v>14</v>
      </c>
      <c r="B17" s="160">
        <f>AVERAGE(F17:O17)</f>
        <v>-0.48274449771279626</v>
      </c>
      <c r="C17" s="160">
        <f>MIN(F17:O17)</f>
        <v>-0.7</v>
      </c>
      <c r="D17" s="160">
        <f>MAX(F17:O17)</f>
        <v>-0.19668173671976416</v>
      </c>
      <c r="E17" s="110"/>
      <c r="F17" s="237"/>
      <c r="G17" s="78"/>
      <c r="H17" s="173">
        <v>-0.50242498801333446</v>
      </c>
      <c r="I17" s="320">
        <v>-0.19668173671976416</v>
      </c>
      <c r="J17" s="102"/>
      <c r="K17" s="302">
        <v>-0.6</v>
      </c>
      <c r="L17" s="78">
        <v>-0.7</v>
      </c>
      <c r="M17" s="133">
        <v>-0.5</v>
      </c>
      <c r="N17" s="78">
        <v>-0.4</v>
      </c>
      <c r="O17" s="135">
        <v>-0.48010475925647533</v>
      </c>
      <c r="P17" s="132"/>
    </row>
    <row r="18" spans="1:16" x14ac:dyDescent="0.25">
      <c r="A18" s="4"/>
      <c r="B18" s="79"/>
      <c r="C18" s="79"/>
      <c r="D18" s="79"/>
      <c r="E18" s="110"/>
      <c r="F18" s="237"/>
      <c r="G18" s="78"/>
      <c r="H18" s="173"/>
      <c r="I18" s="318"/>
      <c r="J18" s="102"/>
      <c r="K18" s="300"/>
      <c r="L18" s="78"/>
      <c r="M18" s="280"/>
      <c r="N18" s="78"/>
      <c r="O18" s="135"/>
      <c r="P18" s="132"/>
    </row>
    <row r="19" spans="1:16" x14ac:dyDescent="0.25">
      <c r="A19" s="9" t="s">
        <v>15</v>
      </c>
      <c r="B19" s="87"/>
      <c r="C19" s="87"/>
      <c r="D19" s="87"/>
      <c r="E19" s="88"/>
      <c r="F19" s="237"/>
      <c r="G19" s="78"/>
      <c r="H19" s="173"/>
      <c r="I19" s="318"/>
      <c r="J19" s="102"/>
      <c r="K19" s="300"/>
      <c r="L19" s="78"/>
      <c r="M19" s="280"/>
      <c r="N19" s="78"/>
      <c r="O19" s="135"/>
      <c r="P19" s="132"/>
    </row>
    <row r="20" spans="1:16" x14ac:dyDescent="0.25">
      <c r="A20" s="4" t="s">
        <v>16</v>
      </c>
      <c r="B20" s="160">
        <f>AVERAGE(F20:O20)</f>
        <v>1.0604525321727616</v>
      </c>
      <c r="C20" s="160">
        <f>MIN(F20:O20)</f>
        <v>1</v>
      </c>
      <c r="D20" s="160">
        <f>MAX(F20:O20)</f>
        <v>1.1396969559183789</v>
      </c>
      <c r="E20" s="110"/>
      <c r="F20" s="237"/>
      <c r="G20" s="78"/>
      <c r="H20" s="173">
        <v>1.1396969559183789</v>
      </c>
      <c r="I20" s="249"/>
      <c r="J20" s="102"/>
      <c r="K20" s="302">
        <v>1</v>
      </c>
      <c r="L20" s="102">
        <v>1</v>
      </c>
      <c r="M20" s="280"/>
      <c r="N20" s="78">
        <v>1.1000000000000001</v>
      </c>
      <c r="O20" s="135">
        <v>1.0625657049454285</v>
      </c>
      <c r="P20" s="132"/>
    </row>
    <row r="21" spans="1:16" x14ac:dyDescent="0.25">
      <c r="A21" s="4" t="s">
        <v>17</v>
      </c>
      <c r="B21" s="160">
        <f>AVERAGE(F21:O21)</f>
        <v>5.6542071836453225</v>
      </c>
      <c r="C21" s="160">
        <f>MIN(F21:O21)</f>
        <v>5.5</v>
      </c>
      <c r="D21" s="160">
        <f>MAX(F21:O21)</f>
        <v>5.8</v>
      </c>
      <c r="E21" s="110"/>
      <c r="F21" s="237">
        <v>5.6</v>
      </c>
      <c r="G21" s="78">
        <v>5.7</v>
      </c>
      <c r="H21" s="173">
        <v>5.5583333333333327</v>
      </c>
      <c r="I21" s="249">
        <v>5.7750000000000004</v>
      </c>
      <c r="J21" s="102"/>
      <c r="K21" s="302">
        <v>5.8</v>
      </c>
      <c r="L21" s="78">
        <v>5.6</v>
      </c>
      <c r="M21" s="133">
        <v>5.5</v>
      </c>
      <c r="N21" s="78">
        <v>5.6</v>
      </c>
      <c r="O21" s="135">
        <v>5.7545313194745704</v>
      </c>
      <c r="P21" s="132"/>
    </row>
    <row r="22" spans="1:16" x14ac:dyDescent="0.25">
      <c r="A22" s="4"/>
      <c r="B22" s="79"/>
      <c r="C22" s="79"/>
      <c r="D22" s="79"/>
      <c r="E22" s="110"/>
      <c r="F22" s="237"/>
      <c r="G22" s="78"/>
      <c r="H22" s="173"/>
      <c r="I22" s="249"/>
      <c r="J22" s="102"/>
      <c r="K22" s="300"/>
      <c r="L22" s="78"/>
      <c r="M22" s="280"/>
      <c r="N22" s="78"/>
      <c r="O22" s="135"/>
      <c r="P22" s="132"/>
    </row>
    <row r="23" spans="1:16" x14ac:dyDescent="0.25">
      <c r="A23" s="9" t="s">
        <v>18</v>
      </c>
      <c r="B23" s="87"/>
      <c r="C23" s="87"/>
      <c r="D23" s="87"/>
      <c r="E23" s="88"/>
      <c r="F23" s="237"/>
      <c r="G23" s="78"/>
      <c r="H23" s="173"/>
      <c r="I23" s="249"/>
      <c r="J23" s="102"/>
      <c r="K23" s="300"/>
      <c r="L23" s="78"/>
      <c r="M23" s="280"/>
      <c r="N23" s="78"/>
      <c r="O23" s="135"/>
      <c r="P23" s="132"/>
    </row>
    <row r="24" spans="1:16" x14ac:dyDescent="0.25">
      <c r="A24" s="237" t="s">
        <v>44</v>
      </c>
      <c r="B24" s="160">
        <f>AVERAGE(F24:O24)</f>
        <v>2.7423482781440622</v>
      </c>
      <c r="C24" s="160">
        <f>MIN(F24:O24)</f>
        <v>1.9172777779777439</v>
      </c>
      <c r="D24" s="160">
        <f>MAX(F24:O24)</f>
        <v>4.5</v>
      </c>
      <c r="E24" s="110"/>
      <c r="F24" s="237">
        <v>2.6</v>
      </c>
      <c r="G24" s="78">
        <v>2.6</v>
      </c>
      <c r="H24" s="173">
        <v>2.6638567253188139</v>
      </c>
      <c r="I24" s="249">
        <v>2.1</v>
      </c>
      <c r="J24" s="102">
        <v>3.6</v>
      </c>
      <c r="K24" s="300">
        <v>4.5</v>
      </c>
      <c r="L24" s="78">
        <v>2.7</v>
      </c>
      <c r="M24" s="280"/>
      <c r="N24" s="78">
        <v>2</v>
      </c>
      <c r="O24" s="135">
        <v>1.9172777779777439</v>
      </c>
      <c r="P24" s="132"/>
    </row>
    <row r="25" spans="1:16" s="213" customFormat="1" x14ac:dyDescent="0.25">
      <c r="A25" s="126" t="s">
        <v>45</v>
      </c>
      <c r="B25" s="173">
        <f>AVERAGE(F25:O25)</f>
        <v>6.155920026669226</v>
      </c>
      <c r="C25" s="173">
        <f>MIN(F25:O25)</f>
        <v>6.155920026669226</v>
      </c>
      <c r="D25" s="173">
        <f>MAX(F25:O25)</f>
        <v>6.155920026669226</v>
      </c>
      <c r="E25" s="234"/>
      <c r="F25" s="312"/>
      <c r="G25" s="78"/>
      <c r="H25" s="173"/>
      <c r="I25" s="249"/>
      <c r="J25" s="102"/>
      <c r="K25" s="300"/>
      <c r="L25" s="279"/>
      <c r="M25" s="280"/>
      <c r="N25" s="78"/>
      <c r="O25" s="135">
        <v>6.155920026669226</v>
      </c>
      <c r="P25" s="132"/>
    </row>
    <row r="26" spans="1:16" x14ac:dyDescent="0.25">
      <c r="A26" s="4" t="s">
        <v>19</v>
      </c>
      <c r="B26" s="160">
        <f>AVERAGE(F26:O26)</f>
        <v>4.1245766098068355</v>
      </c>
      <c r="C26" s="160">
        <f>MIN(F26:O26)</f>
        <v>3.8877683218984549</v>
      </c>
      <c r="D26" s="160">
        <f>MAX(F26:O26)</f>
        <v>4.4859615075220516</v>
      </c>
      <c r="E26" s="110"/>
      <c r="F26" s="312"/>
      <c r="G26" s="78"/>
      <c r="H26" s="173">
        <v>3.8877683218984549</v>
      </c>
      <c r="I26" s="249"/>
      <c r="J26" s="102"/>
      <c r="K26" s="300"/>
      <c r="L26" s="279"/>
      <c r="M26" s="280"/>
      <c r="N26" s="78">
        <v>4</v>
      </c>
      <c r="O26" s="135">
        <v>4.4859615075220516</v>
      </c>
      <c r="P26" s="132"/>
    </row>
    <row r="27" spans="1:16" x14ac:dyDescent="0.25">
      <c r="A27" s="4"/>
      <c r="B27" s="79"/>
      <c r="C27" s="79"/>
      <c r="D27" s="79"/>
      <c r="E27" s="110"/>
      <c r="F27" s="312"/>
      <c r="G27" s="78"/>
      <c r="H27" s="173"/>
      <c r="I27" s="171"/>
      <c r="J27" s="102"/>
      <c r="K27" s="300"/>
      <c r="L27" s="78"/>
      <c r="M27" s="280"/>
      <c r="N27" s="78"/>
      <c r="O27" s="135"/>
      <c r="P27" s="132"/>
    </row>
    <row r="28" spans="1:16" x14ac:dyDescent="0.25">
      <c r="A28" s="9" t="s">
        <v>20</v>
      </c>
      <c r="B28" s="160">
        <f>AVERAGE(F28:O28)</f>
        <v>-1.3196044265289246</v>
      </c>
      <c r="C28" s="160">
        <f>MIN(F28:O28)</f>
        <v>-2.1</v>
      </c>
      <c r="D28" s="160">
        <f>MAX(F28:O28)</f>
        <v>-0.51661640922999996</v>
      </c>
      <c r="E28" s="88"/>
      <c r="F28" s="312"/>
      <c r="G28" s="78"/>
      <c r="H28" s="173">
        <v>-1.0555455886671128</v>
      </c>
      <c r="I28" s="249">
        <v>-0.92586013474751061</v>
      </c>
      <c r="J28" s="102">
        <f>-2.1</f>
        <v>-2.1</v>
      </c>
      <c r="K28" s="300"/>
      <c r="L28" s="102">
        <v>-2</v>
      </c>
      <c r="M28" s="280"/>
      <c r="N28" s="78"/>
      <c r="O28" s="135">
        <v>-0.51661640922999996</v>
      </c>
      <c r="P28" s="132"/>
    </row>
    <row r="29" spans="1:16" x14ac:dyDescent="0.25">
      <c r="A29" s="4"/>
      <c r="B29" s="79"/>
      <c r="C29" s="79"/>
      <c r="D29" s="79"/>
      <c r="E29" s="110"/>
      <c r="F29" s="312"/>
      <c r="G29" s="78"/>
      <c r="H29" s="173"/>
      <c r="I29" s="249"/>
      <c r="J29" s="102"/>
      <c r="K29" s="300"/>
      <c r="L29" s="78"/>
      <c r="M29" s="280"/>
      <c r="N29" s="78"/>
      <c r="O29" s="135"/>
      <c r="P29" s="132"/>
    </row>
    <row r="30" spans="1:16" x14ac:dyDescent="0.25">
      <c r="A30" s="9" t="s">
        <v>21</v>
      </c>
      <c r="B30" s="87"/>
      <c r="C30" s="87"/>
      <c r="D30" s="87"/>
      <c r="E30" s="88"/>
      <c r="F30" s="312"/>
      <c r="G30" s="78"/>
      <c r="H30" s="173"/>
      <c r="I30" s="249"/>
      <c r="J30" s="102"/>
      <c r="K30" s="300"/>
      <c r="L30" s="78"/>
      <c r="M30" s="280"/>
      <c r="N30" s="78"/>
      <c r="O30" s="135"/>
      <c r="P30" s="132"/>
    </row>
    <row r="31" spans="1:16" x14ac:dyDescent="0.25">
      <c r="A31" s="10" t="s">
        <v>22</v>
      </c>
      <c r="B31" s="160">
        <f>AVERAGE(F31:O31)</f>
        <v>-3.4864766506230138</v>
      </c>
      <c r="C31" s="160">
        <f>MIN(F31:O31)</f>
        <v>-5</v>
      </c>
      <c r="D31" s="160">
        <f>MAX(F31:O31)</f>
        <v>5.0999999999999996</v>
      </c>
      <c r="E31" s="89"/>
      <c r="F31" s="312"/>
      <c r="G31" s="78">
        <v>-5</v>
      </c>
      <c r="H31" s="173">
        <v>-4.9183961642192848</v>
      </c>
      <c r="I31" s="249">
        <v>-3.6</v>
      </c>
      <c r="J31" s="102">
        <f>-5</f>
        <v>-5</v>
      </c>
      <c r="K31" s="300">
        <v>-4.2</v>
      </c>
      <c r="L31" s="102">
        <v>-5</v>
      </c>
      <c r="M31" s="133">
        <v>-4.0999999999999996</v>
      </c>
      <c r="N31" s="78">
        <v>5.0999999999999996</v>
      </c>
      <c r="O31" s="135">
        <v>-4.6598936913878459</v>
      </c>
      <c r="P31" s="132"/>
    </row>
    <row r="32" spans="1:16" x14ac:dyDescent="0.25">
      <c r="A32" s="10" t="s">
        <v>23</v>
      </c>
      <c r="B32" s="160">
        <f>AVERAGE(F32:O32)</f>
        <v>-2.8535781965169131</v>
      </c>
      <c r="C32" s="160">
        <f>MIN(F32:O32)</f>
        <v>-3.2244211238782752</v>
      </c>
      <c r="D32" s="160">
        <f>MAX(F32:O32)</f>
        <v>-2.0055506111475108</v>
      </c>
      <c r="E32" s="89"/>
      <c r="F32" s="312"/>
      <c r="G32" s="78">
        <v>-3.1</v>
      </c>
      <c r="H32" s="173">
        <v>-3.2244211238782752</v>
      </c>
      <c r="I32" s="249">
        <v>-2.0055506111475108</v>
      </c>
      <c r="J32" s="102"/>
      <c r="K32" s="300">
        <v>-2.7</v>
      </c>
      <c r="L32" s="78">
        <v>-3.2</v>
      </c>
      <c r="M32" s="280"/>
      <c r="N32" s="78"/>
      <c r="O32" s="135">
        <v>-2.8914974440756942</v>
      </c>
      <c r="P32" s="132"/>
    </row>
    <row r="33" spans="1:16" x14ac:dyDescent="0.25">
      <c r="A33" s="11" t="s">
        <v>24</v>
      </c>
      <c r="B33" s="81">
        <f>AVERAGE(F33:O33)</f>
        <v>105.4149298961716</v>
      </c>
      <c r="C33" s="81">
        <f>MIN(F33:O33)</f>
        <v>104</v>
      </c>
      <c r="D33" s="81">
        <f>MAX(F33:O33)</f>
        <v>108.1</v>
      </c>
      <c r="E33" s="89"/>
      <c r="F33" s="276"/>
      <c r="G33" s="114">
        <v>105.5</v>
      </c>
      <c r="H33" s="81">
        <v>104.38151648063251</v>
      </c>
      <c r="I33" s="317">
        <v>108.1</v>
      </c>
      <c r="J33" s="103"/>
      <c r="K33" s="301">
        <v>104</v>
      </c>
      <c r="L33" s="114">
        <v>105.6</v>
      </c>
      <c r="M33" s="281">
        <v>104.3</v>
      </c>
      <c r="N33" s="114">
        <v>106.7</v>
      </c>
      <c r="O33" s="136">
        <v>104.7379226887403</v>
      </c>
      <c r="P33" s="132"/>
    </row>
    <row r="34" spans="1:16" s="186" customFormat="1" x14ac:dyDescent="0.25">
      <c r="A34" s="18"/>
      <c r="B34" s="176"/>
      <c r="C34" s="176"/>
      <c r="D34" s="176"/>
      <c r="E34" s="89"/>
      <c r="F34" s="312"/>
      <c r="G34" s="200"/>
      <c r="H34" s="205"/>
      <c r="I34" s="200"/>
      <c r="J34" s="204"/>
      <c r="K34" s="200"/>
      <c r="L34" s="176"/>
      <c r="M34" s="200"/>
      <c r="N34" s="200"/>
      <c r="O34" s="206"/>
      <c r="P34" s="132"/>
    </row>
    <row r="35" spans="1:16" s="186" customFormat="1" x14ac:dyDescent="0.25">
      <c r="A35" s="18"/>
      <c r="B35" s="176"/>
      <c r="C35" s="176"/>
      <c r="D35" s="176"/>
      <c r="E35" s="89"/>
      <c r="F35" s="312"/>
      <c r="G35" s="200"/>
      <c r="H35" s="205"/>
      <c r="I35" s="200"/>
      <c r="J35" s="204"/>
      <c r="K35" s="200"/>
      <c r="L35" s="176"/>
      <c r="M35" s="200"/>
      <c r="N35" s="200"/>
      <c r="O35" s="206"/>
      <c r="P35" s="132"/>
    </row>
    <row r="36" spans="1:16" s="186" customFormat="1" x14ac:dyDescent="0.25">
      <c r="A36" s="17" t="s">
        <v>28</v>
      </c>
      <c r="B36" s="90"/>
      <c r="C36" s="90"/>
      <c r="D36" s="90"/>
      <c r="E36" s="88"/>
      <c r="F36" s="150"/>
      <c r="G36" s="91"/>
      <c r="H36" s="100"/>
      <c r="I36" s="91"/>
      <c r="J36" s="138"/>
      <c r="K36" s="91"/>
      <c r="L36" s="222"/>
      <c r="M36" s="91"/>
      <c r="N36" s="91"/>
      <c r="O36" s="138"/>
      <c r="P36" s="132"/>
    </row>
    <row r="37" spans="1:16" s="186" customFormat="1" x14ac:dyDescent="0.25">
      <c r="A37" s="78" t="s">
        <v>46</v>
      </c>
      <c r="B37" s="173">
        <f>AVERAGE(F37:O37)</f>
        <v>0.20555555555555557</v>
      </c>
      <c r="C37" s="173">
        <f>MIN(F37:O37)</f>
        <v>0.1</v>
      </c>
      <c r="D37" s="173">
        <f>MAX(F37:O37)</f>
        <v>0.4</v>
      </c>
      <c r="E37" s="86"/>
      <c r="F37" s="141">
        <v>0.2</v>
      </c>
      <c r="G37" s="102">
        <v>0.1</v>
      </c>
      <c r="H37" s="101">
        <v>0.3</v>
      </c>
      <c r="I37" s="102">
        <v>0.2</v>
      </c>
      <c r="J37" s="135"/>
      <c r="K37" s="102">
        <v>0.2</v>
      </c>
      <c r="L37" s="173">
        <v>0.1</v>
      </c>
      <c r="M37" s="253">
        <v>0.15</v>
      </c>
      <c r="N37" s="102">
        <v>0.2</v>
      </c>
      <c r="O37" s="135">
        <v>0.4</v>
      </c>
      <c r="P37" s="132"/>
    </row>
    <row r="38" spans="1:16" s="186" customFormat="1" x14ac:dyDescent="0.25">
      <c r="A38" s="114" t="s">
        <v>47</v>
      </c>
      <c r="B38" s="81">
        <f>AVERAGE(F38:O38)</f>
        <v>0.17337433181959858</v>
      </c>
      <c r="C38" s="81">
        <f>MIN(F38:O38)</f>
        <v>0</v>
      </c>
      <c r="D38" s="81">
        <f>MAX(F38:O38)</f>
        <v>0.4</v>
      </c>
      <c r="E38" s="86"/>
      <c r="F38" s="142">
        <v>0.2</v>
      </c>
      <c r="G38" s="103">
        <v>0</v>
      </c>
      <c r="H38" s="257">
        <v>0.1869946545567886</v>
      </c>
      <c r="I38" s="103">
        <v>0.4</v>
      </c>
      <c r="J38" s="136"/>
      <c r="K38" s="103">
        <v>0</v>
      </c>
      <c r="L38" s="81">
        <v>0.1</v>
      </c>
      <c r="M38" s="251">
        <v>0.2</v>
      </c>
      <c r="N38" s="103">
        <v>0.3</v>
      </c>
      <c r="O38" s="136"/>
      <c r="P38" s="132"/>
    </row>
    <row r="39" spans="1:16" x14ac:dyDescent="0.25">
      <c r="A39" s="21"/>
      <c r="B39" s="18"/>
      <c r="C39" s="18"/>
      <c r="D39" s="18"/>
      <c r="E39" s="18"/>
      <c r="F39" s="237"/>
      <c r="L39" s="154"/>
      <c r="O39" s="186"/>
    </row>
    <row r="40" spans="1:16" s="155" customFormat="1" x14ac:dyDescent="0.25">
      <c r="A40" s="18"/>
      <c r="B40" s="18"/>
      <c r="C40" s="18"/>
      <c r="D40" s="18"/>
      <c r="E40" s="18"/>
      <c r="F40" s="237"/>
      <c r="J40" s="201"/>
      <c r="L40" s="154"/>
      <c r="O40" s="186"/>
    </row>
    <row r="41" spans="1:16" s="155" customFormat="1" x14ac:dyDescent="0.25">
      <c r="A41" s="22">
        <v>2024</v>
      </c>
      <c r="B41" s="96"/>
      <c r="C41" s="96"/>
      <c r="D41" s="96"/>
      <c r="E41" s="97"/>
      <c r="F41" s="150"/>
      <c r="G41" s="91"/>
      <c r="H41" s="100"/>
      <c r="I41" s="117"/>
      <c r="J41" s="138"/>
      <c r="K41" s="91"/>
      <c r="L41" s="222"/>
      <c r="M41" s="91"/>
      <c r="N41" s="117"/>
      <c r="O41" s="138"/>
      <c r="P41" s="131"/>
    </row>
    <row r="42" spans="1:16" s="155" customFormat="1" x14ac:dyDescent="0.25">
      <c r="A42" s="4"/>
      <c r="B42" s="160"/>
      <c r="C42" s="160"/>
      <c r="D42" s="160"/>
      <c r="E42" s="168"/>
      <c r="F42" s="141"/>
      <c r="G42" s="102"/>
      <c r="H42" s="101"/>
      <c r="I42" s="116"/>
      <c r="J42" s="135"/>
      <c r="K42" s="102"/>
      <c r="L42" s="173"/>
      <c r="M42" s="102"/>
      <c r="N42" s="116"/>
      <c r="O42" s="135"/>
      <c r="P42" s="131"/>
    </row>
    <row r="43" spans="1:16" s="155" customFormat="1" x14ac:dyDescent="0.25">
      <c r="A43" s="9" t="s">
        <v>3</v>
      </c>
      <c r="B43" s="87"/>
      <c r="C43" s="87"/>
      <c r="D43" s="87"/>
      <c r="E43" s="88"/>
      <c r="F43" s="141"/>
      <c r="G43" s="102"/>
      <c r="H43" s="101"/>
      <c r="I43" s="116"/>
      <c r="J43" s="249"/>
      <c r="K43" s="102"/>
      <c r="L43" s="173"/>
      <c r="M43" s="102"/>
      <c r="N43" s="116"/>
      <c r="O43" s="135"/>
      <c r="P43" s="131"/>
    </row>
    <row r="44" spans="1:16" s="155" customFormat="1" x14ac:dyDescent="0.25">
      <c r="A44" s="4" t="s">
        <v>4</v>
      </c>
      <c r="B44" s="160">
        <f>AVERAGE(F44:O44)</f>
        <v>1.060616954903471</v>
      </c>
      <c r="C44" s="160">
        <f>MIN(F44:O44)</f>
        <v>0.7</v>
      </c>
      <c r="D44" s="160">
        <f>MAX(F44:O44)</f>
        <v>1.4030315611045507</v>
      </c>
      <c r="E44" s="168"/>
      <c r="F44" s="237">
        <v>1.2</v>
      </c>
      <c r="G44" s="78">
        <v>0.8</v>
      </c>
      <c r="H44" s="173">
        <v>0.77788267570113589</v>
      </c>
      <c r="I44" s="323">
        <v>1.4030315611045507</v>
      </c>
      <c r="J44" s="86">
        <v>1.117</v>
      </c>
      <c r="K44" s="332">
        <v>0.7</v>
      </c>
      <c r="L44" s="248">
        <v>0.9</v>
      </c>
      <c r="M44" s="173">
        <v>1</v>
      </c>
      <c r="N44" s="311">
        <v>1.4</v>
      </c>
      <c r="O44" s="135">
        <v>1.308255312229023</v>
      </c>
      <c r="P44" s="132"/>
    </row>
    <row r="45" spans="1:16" s="155" customFormat="1" x14ac:dyDescent="0.25">
      <c r="A45" s="4" t="s">
        <v>5</v>
      </c>
      <c r="B45" s="160">
        <f>AVERAGE(F45:O45)</f>
        <v>1.4182298428958982</v>
      </c>
      <c r="C45" s="160">
        <f>MIN(F45:O45)</f>
        <v>0.8</v>
      </c>
      <c r="D45" s="160">
        <f>MAX(F45:O45)</f>
        <v>2.017886255277701</v>
      </c>
      <c r="E45" s="168"/>
      <c r="F45" s="237"/>
      <c r="G45" s="78">
        <v>1.7</v>
      </c>
      <c r="H45" s="173">
        <v>0.90556019234966367</v>
      </c>
      <c r="I45" s="323">
        <v>2.017886255277701</v>
      </c>
      <c r="J45" s="86"/>
      <c r="K45" s="332">
        <v>0.8</v>
      </c>
      <c r="L45" s="248">
        <v>1.5</v>
      </c>
      <c r="M45" s="282">
        <v>1.2</v>
      </c>
      <c r="N45" s="311">
        <v>1.4</v>
      </c>
      <c r="O45" s="135">
        <v>1.8223922955398209</v>
      </c>
      <c r="P45" s="132"/>
    </row>
    <row r="46" spans="1:16" s="155" customFormat="1" x14ac:dyDescent="0.25">
      <c r="A46" s="4" t="s">
        <v>6</v>
      </c>
      <c r="B46" s="160">
        <f>AVERAGE(F46:O46)</f>
        <v>0.94758732989896566</v>
      </c>
      <c r="C46" s="160">
        <f>MIN(F46:O46)</f>
        <v>0.6</v>
      </c>
      <c r="D46" s="160">
        <f>MAX(F46:O46)</f>
        <v>1.4</v>
      </c>
      <c r="E46" s="168"/>
      <c r="F46" s="237"/>
      <c r="G46" s="78">
        <v>1.4</v>
      </c>
      <c r="H46" s="173">
        <v>1.0460753160233871</v>
      </c>
      <c r="I46" s="323">
        <v>0.88760348078880114</v>
      </c>
      <c r="J46" s="86"/>
      <c r="K46" s="332">
        <v>0.9</v>
      </c>
      <c r="L46" s="248">
        <v>1.1000000000000001</v>
      </c>
      <c r="M46" s="284">
        <v>1</v>
      </c>
      <c r="N46" s="311">
        <v>0.6</v>
      </c>
      <c r="O46" s="135">
        <v>0.64701984237953702</v>
      </c>
      <c r="P46" s="132"/>
    </row>
    <row r="47" spans="1:16" s="155" customFormat="1" x14ac:dyDescent="0.25">
      <c r="A47" s="4" t="s">
        <v>7</v>
      </c>
      <c r="B47" s="160">
        <f>AVERAGE(F47:O47)</f>
        <v>1.7189536451363647</v>
      </c>
      <c r="C47" s="160">
        <f>MIN(F47:O47)</f>
        <v>0.45204346292959663</v>
      </c>
      <c r="D47" s="160">
        <f>MAX(F47:O47)</f>
        <v>2.7003530563059375</v>
      </c>
      <c r="E47" s="168"/>
      <c r="F47" s="237"/>
      <c r="G47" s="78">
        <v>2.5</v>
      </c>
      <c r="H47" s="173">
        <v>0.45204346292959663</v>
      </c>
      <c r="I47" s="323">
        <v>1.0992326418553855</v>
      </c>
      <c r="J47" s="86"/>
      <c r="K47" s="112">
        <v>1.1000000000000001</v>
      </c>
      <c r="L47" s="248">
        <v>2.1</v>
      </c>
      <c r="M47" s="112">
        <v>1.2</v>
      </c>
      <c r="N47" s="311">
        <v>2.6</v>
      </c>
      <c r="O47" s="135">
        <v>2.7003530563059375</v>
      </c>
      <c r="P47" s="132"/>
    </row>
    <row r="48" spans="1:16" s="155" customFormat="1" x14ac:dyDescent="0.25">
      <c r="A48" s="4" t="s">
        <v>8</v>
      </c>
      <c r="B48" s="160">
        <f>AVERAGE(F48:O48)</f>
        <v>2.7520484247617496</v>
      </c>
      <c r="C48" s="160">
        <f>MIN(F48:O48)</f>
        <v>0.28256432206665849</v>
      </c>
      <c r="D48" s="160">
        <f>MAX(F48:O48)</f>
        <v>7.6776778017420888</v>
      </c>
      <c r="E48" s="168"/>
      <c r="F48" s="237"/>
      <c r="G48" s="78"/>
      <c r="H48" s="173">
        <v>0.28256432206665849</v>
      </c>
      <c r="I48" s="322"/>
      <c r="J48" s="86"/>
      <c r="K48" s="112">
        <v>1.9</v>
      </c>
      <c r="L48" s="248">
        <v>2.5</v>
      </c>
      <c r="M48" s="282"/>
      <c r="N48" s="311">
        <v>1.4</v>
      </c>
      <c r="O48" s="135">
        <v>7.6776778017420888</v>
      </c>
      <c r="P48" s="132"/>
    </row>
    <row r="49" spans="1:16" s="155" customFormat="1" x14ac:dyDescent="0.25">
      <c r="A49" s="4" t="s">
        <v>9</v>
      </c>
      <c r="B49" s="160">
        <f>AVERAGE(F49:O49)</f>
        <v>2.2768662866033771</v>
      </c>
      <c r="C49" s="160">
        <f>MIN(F49:O49)</f>
        <v>0.66750661095931196</v>
      </c>
      <c r="D49" s="160">
        <f>MAX(F49:O49)</f>
        <v>3.9</v>
      </c>
      <c r="E49" s="168"/>
      <c r="F49" s="237"/>
      <c r="G49" s="78"/>
      <c r="H49" s="173">
        <v>0.66750661095931196</v>
      </c>
      <c r="I49" s="322"/>
      <c r="J49" s="86"/>
      <c r="K49" s="112">
        <v>1.1000000000000001</v>
      </c>
      <c r="L49" s="248">
        <v>2.8</v>
      </c>
      <c r="M49" s="282"/>
      <c r="N49" s="311">
        <v>3.9</v>
      </c>
      <c r="O49" s="135">
        <v>2.9168248220575732</v>
      </c>
      <c r="P49" s="132"/>
    </row>
    <row r="50" spans="1:16" s="155" customFormat="1" x14ac:dyDescent="0.25">
      <c r="A50" s="4" t="s">
        <v>10</v>
      </c>
      <c r="B50" s="160">
        <f>AVERAGE(F50:O50)</f>
        <v>-0.40914901047652147</v>
      </c>
      <c r="C50" s="160">
        <f>MIN(F50:O50)</f>
        <v>-1.4</v>
      </c>
      <c r="D50" s="160">
        <f>MAX(F50:O50)</f>
        <v>0.7</v>
      </c>
      <c r="E50" s="168"/>
      <c r="F50" s="237"/>
      <c r="G50" s="78"/>
      <c r="H50" s="173">
        <v>-0.1518622931287239</v>
      </c>
      <c r="I50" s="322"/>
      <c r="J50" s="86"/>
      <c r="K50" s="112">
        <v>0.7</v>
      </c>
      <c r="L50" s="248">
        <v>-0.4</v>
      </c>
      <c r="M50" s="282"/>
      <c r="N50" s="311">
        <v>-1.4</v>
      </c>
      <c r="O50" s="135">
        <v>-0.7938827592538833</v>
      </c>
      <c r="P50" s="132"/>
    </row>
    <row r="51" spans="1:16" s="155" customFormat="1" x14ac:dyDescent="0.25">
      <c r="A51" s="4" t="s">
        <v>11</v>
      </c>
      <c r="B51" s="160">
        <f>AVERAGE(F51:O51)</f>
        <v>3.3656417418705328E-2</v>
      </c>
      <c r="C51" s="160">
        <f>MIN(F51:O51)</f>
        <v>-0.1</v>
      </c>
      <c r="D51" s="160">
        <f>MAX(F51:O51)</f>
        <v>0.2</v>
      </c>
      <c r="E51" s="168"/>
      <c r="F51" s="237"/>
      <c r="G51" s="78"/>
      <c r="H51" s="173">
        <v>-1.3591430032282512E-2</v>
      </c>
      <c r="I51" s="324">
        <v>-1.153119372964902E-2</v>
      </c>
      <c r="J51" s="86"/>
      <c r="K51" s="112">
        <v>0.2</v>
      </c>
      <c r="L51" s="86">
        <v>0</v>
      </c>
      <c r="M51" s="282">
        <v>-0.1</v>
      </c>
      <c r="N51" s="311">
        <v>0.2</v>
      </c>
      <c r="O51" s="135">
        <v>-3.9282454307131232E-2</v>
      </c>
      <c r="P51" s="132"/>
    </row>
    <row r="52" spans="1:16" s="155" customFormat="1" x14ac:dyDescent="0.25">
      <c r="A52" s="4" t="s">
        <v>12</v>
      </c>
      <c r="B52" s="160">
        <f>AVERAGE(F52:O52)</f>
        <v>1.3549524377534268</v>
      </c>
      <c r="C52" s="160">
        <f>MIN(F52:O52)</f>
        <v>0.69297259352016916</v>
      </c>
      <c r="D52" s="160">
        <f>MAX(F52:O52)</f>
        <v>2.2000000000000002</v>
      </c>
      <c r="E52" s="168"/>
      <c r="F52" s="237"/>
      <c r="G52" s="78">
        <v>2.2000000000000002</v>
      </c>
      <c r="H52" s="173">
        <v>0.69297259352016916</v>
      </c>
      <c r="I52" s="323">
        <v>1.2464470132038441</v>
      </c>
      <c r="J52" s="86"/>
      <c r="K52" s="112">
        <v>1</v>
      </c>
      <c r="L52" s="248">
        <v>0.9</v>
      </c>
      <c r="M52" s="282">
        <v>1.2</v>
      </c>
      <c r="N52" s="311">
        <v>1.6</v>
      </c>
      <c r="O52" s="135">
        <v>2.0001998953034006</v>
      </c>
      <c r="P52" s="132"/>
    </row>
    <row r="53" spans="1:16" s="155" customFormat="1" x14ac:dyDescent="0.25">
      <c r="A53" s="4" t="s">
        <v>13</v>
      </c>
      <c r="B53" s="160">
        <f>AVERAGE(F53:O53)</f>
        <v>1.6813833775041704</v>
      </c>
      <c r="C53" s="160">
        <f>MIN(F53:O53)</f>
        <v>0.74513620872220798</v>
      </c>
      <c r="D53" s="160">
        <f>MAX(F53:O53)</f>
        <v>2.5</v>
      </c>
      <c r="E53" s="168"/>
      <c r="F53" s="237"/>
      <c r="G53" s="78">
        <v>2.5</v>
      </c>
      <c r="H53" s="173">
        <v>0.74513620872220798</v>
      </c>
      <c r="I53" s="323">
        <v>1.3491731840954424</v>
      </c>
      <c r="J53" s="86"/>
      <c r="K53" s="112">
        <v>1.7</v>
      </c>
      <c r="L53" s="248">
        <v>1.7</v>
      </c>
      <c r="M53" s="282">
        <v>1.2</v>
      </c>
      <c r="N53" s="311">
        <v>1.8</v>
      </c>
      <c r="O53" s="135">
        <v>2.456757627215711</v>
      </c>
      <c r="P53" s="132"/>
    </row>
    <row r="54" spans="1:16" s="155" customFormat="1" x14ac:dyDescent="0.25">
      <c r="A54" s="4" t="s">
        <v>14</v>
      </c>
      <c r="B54" s="160">
        <f>AVERAGE(F54:O54)</f>
        <v>-0.19804567610192589</v>
      </c>
      <c r="C54" s="160">
        <f>MIN(F54:O54)</f>
        <v>-0.7</v>
      </c>
      <c r="D54" s="160">
        <f>MAX(F54:O54)</f>
        <v>0.26948859616081505</v>
      </c>
      <c r="E54" s="168"/>
      <c r="F54" s="237"/>
      <c r="G54" s="78"/>
      <c r="H54" s="173">
        <v>-3.8415140833643127E-2</v>
      </c>
      <c r="I54" s="324">
        <v>0.26948859616081505</v>
      </c>
      <c r="J54" s="86"/>
      <c r="K54" s="112">
        <v>-0.3</v>
      </c>
      <c r="L54" s="248">
        <v>-0.7</v>
      </c>
      <c r="M54" s="80">
        <v>0</v>
      </c>
      <c r="N54" s="311">
        <v>-0.2</v>
      </c>
      <c r="O54" s="135">
        <v>-0.41739318804065334</v>
      </c>
      <c r="P54" s="132"/>
    </row>
    <row r="55" spans="1:16" s="155" customFormat="1" x14ac:dyDescent="0.25">
      <c r="A55" s="4"/>
      <c r="B55" s="160"/>
      <c r="C55" s="160"/>
      <c r="D55" s="160"/>
      <c r="E55" s="168"/>
      <c r="F55" s="237"/>
      <c r="G55" s="78"/>
      <c r="H55" s="173"/>
      <c r="I55" s="322"/>
      <c r="J55" s="86"/>
      <c r="K55" s="332"/>
      <c r="L55" s="248"/>
      <c r="M55" s="282"/>
      <c r="N55" s="311"/>
      <c r="O55" s="135"/>
      <c r="P55" s="132"/>
    </row>
    <row r="56" spans="1:16" s="155" customFormat="1" x14ac:dyDescent="0.25">
      <c r="A56" s="9" t="s">
        <v>15</v>
      </c>
      <c r="B56" s="87"/>
      <c r="C56" s="87"/>
      <c r="D56" s="87"/>
      <c r="E56" s="88"/>
      <c r="F56" s="237"/>
      <c r="G56" s="78"/>
      <c r="H56" s="173"/>
      <c r="I56" s="322"/>
      <c r="J56" s="86"/>
      <c r="K56" s="332"/>
      <c r="L56" s="248"/>
      <c r="M56" s="282"/>
      <c r="N56" s="311"/>
      <c r="O56" s="135"/>
      <c r="P56" s="132"/>
    </row>
    <row r="57" spans="1:16" s="155" customFormat="1" x14ac:dyDescent="0.25">
      <c r="A57" s="4" t="s">
        <v>16</v>
      </c>
      <c r="B57" s="160">
        <f>AVERAGE(F57:O57)</f>
        <v>0.90183242137502118</v>
      </c>
      <c r="C57" s="160">
        <f>MIN(F57:O57)</f>
        <v>0.6</v>
      </c>
      <c r="D57" s="160">
        <f>MAX(F57:O57)</f>
        <v>1.5007255279856579</v>
      </c>
      <c r="E57" s="168"/>
      <c r="F57" s="237"/>
      <c r="G57" s="78"/>
      <c r="H57" s="173">
        <v>1.5007255279856579</v>
      </c>
      <c r="I57" s="325"/>
      <c r="J57" s="86"/>
      <c r="K57" s="112">
        <v>0.6</v>
      </c>
      <c r="L57" s="248">
        <v>0.7</v>
      </c>
      <c r="M57" s="282"/>
      <c r="N57" s="311">
        <v>0.9</v>
      </c>
      <c r="O57" s="135">
        <v>0.80843657888944875</v>
      </c>
      <c r="P57" s="132"/>
    </row>
    <row r="58" spans="1:16" s="155" customFormat="1" x14ac:dyDescent="0.25">
      <c r="A58" s="4" t="s">
        <v>17</v>
      </c>
      <c r="B58" s="160">
        <f>AVERAGE(F58:O58)</f>
        <v>5.696129797020248</v>
      </c>
      <c r="C58" s="160">
        <f>MIN(F58:O58)</f>
        <v>5.3</v>
      </c>
      <c r="D58" s="160">
        <f>MAX(F58:O58)</f>
        <v>6.3750000000000009</v>
      </c>
      <c r="E58" s="168"/>
      <c r="F58" s="237">
        <v>5.5</v>
      </c>
      <c r="G58" s="78">
        <v>5.8</v>
      </c>
      <c r="H58" s="173">
        <v>5.5</v>
      </c>
      <c r="I58" s="325">
        <v>6.3750000000000009</v>
      </c>
      <c r="J58" s="86"/>
      <c r="K58" s="112">
        <v>5.9</v>
      </c>
      <c r="L58" s="248">
        <v>5.7</v>
      </c>
      <c r="M58" s="112">
        <v>5.6</v>
      </c>
      <c r="N58" s="311">
        <v>5.3</v>
      </c>
      <c r="O58" s="135">
        <v>5.5901681731822297</v>
      </c>
      <c r="P58" s="132"/>
    </row>
    <row r="59" spans="1:16" s="155" customFormat="1" x14ac:dyDescent="0.25">
      <c r="A59" s="4"/>
      <c r="B59" s="160"/>
      <c r="C59" s="160"/>
      <c r="D59" s="160"/>
      <c r="E59" s="168"/>
      <c r="F59" s="237"/>
      <c r="G59" s="78"/>
      <c r="H59" s="173"/>
      <c r="I59" s="323"/>
      <c r="J59" s="86"/>
      <c r="K59" s="332"/>
      <c r="L59" s="248"/>
      <c r="M59" s="282"/>
      <c r="N59" s="311"/>
      <c r="O59" s="135"/>
      <c r="P59" s="132"/>
    </row>
    <row r="60" spans="1:16" s="155" customFormat="1" x14ac:dyDescent="0.25">
      <c r="A60" s="9" t="s">
        <v>18</v>
      </c>
      <c r="B60" s="87"/>
      <c r="C60" s="87"/>
      <c r="D60" s="87"/>
      <c r="E60" s="88"/>
      <c r="F60" s="237"/>
      <c r="G60" s="78"/>
      <c r="H60" s="173"/>
      <c r="I60" s="323"/>
      <c r="J60" s="86"/>
      <c r="K60" s="332"/>
      <c r="L60" s="248"/>
      <c r="M60" s="282"/>
      <c r="N60" s="311"/>
      <c r="O60" s="135"/>
      <c r="P60" s="132"/>
    </row>
    <row r="61" spans="1:16" s="155" customFormat="1" x14ac:dyDescent="0.25">
      <c r="A61" s="237" t="s">
        <v>44</v>
      </c>
      <c r="B61" s="160">
        <f>AVERAGE(F61:O61)</f>
        <v>3.5537732424097843</v>
      </c>
      <c r="C61" s="160">
        <f>MIN(F61:O61)</f>
        <v>2.4</v>
      </c>
      <c r="D61" s="160">
        <f>MAX(F61:O61)</f>
        <v>4.7</v>
      </c>
      <c r="E61" s="168"/>
      <c r="F61" s="237">
        <v>4.7</v>
      </c>
      <c r="G61" s="78">
        <v>4</v>
      </c>
      <c r="H61" s="173">
        <v>3.2560679874315435</v>
      </c>
      <c r="I61" s="325">
        <v>2.4</v>
      </c>
      <c r="J61" s="86">
        <v>2.4</v>
      </c>
      <c r="K61" s="332">
        <v>3.5</v>
      </c>
      <c r="L61" s="248">
        <v>3.3</v>
      </c>
      <c r="M61" s="282"/>
      <c r="N61" s="311">
        <v>4.0999999999999996</v>
      </c>
      <c r="O61" s="135">
        <v>4.3278911942565168</v>
      </c>
      <c r="P61" s="132"/>
    </row>
    <row r="62" spans="1:16" s="213" customFormat="1" x14ac:dyDescent="0.25">
      <c r="A62" s="126" t="s">
        <v>45</v>
      </c>
      <c r="B62" s="173">
        <f>AVERAGE(F62:O62)</f>
        <v>2.7408853544276468</v>
      </c>
      <c r="C62" s="173">
        <f>MIN(F62:O62)</f>
        <v>2.7408853544276468</v>
      </c>
      <c r="D62" s="173">
        <f>MAX(F62:O62)</f>
        <v>2.7408853544276468</v>
      </c>
      <c r="E62" s="234"/>
      <c r="F62" s="312"/>
      <c r="G62" s="78"/>
      <c r="H62" s="173"/>
      <c r="I62" s="325"/>
      <c r="J62" s="86"/>
      <c r="K62" s="332"/>
      <c r="L62" s="274"/>
      <c r="M62" s="282"/>
      <c r="N62" s="311"/>
      <c r="O62" s="135">
        <v>2.7408853544276468</v>
      </c>
      <c r="P62" s="132"/>
    </row>
    <row r="63" spans="1:16" s="155" customFormat="1" x14ac:dyDescent="0.25">
      <c r="A63" s="4" t="s">
        <v>19</v>
      </c>
      <c r="B63" s="160">
        <f>AVERAGE(F63:O63)</f>
        <v>2.5835271579593266</v>
      </c>
      <c r="C63" s="160">
        <f>MIN(F63:O63)</f>
        <v>2.1797747938621326</v>
      </c>
      <c r="D63" s="160">
        <f>MAX(F63:O63)</f>
        <v>3.1</v>
      </c>
      <c r="E63" s="168"/>
      <c r="F63" s="312"/>
      <c r="G63" s="78"/>
      <c r="H63" s="173">
        <v>2.1797747938621326</v>
      </c>
      <c r="I63" s="323"/>
      <c r="J63" s="86"/>
      <c r="K63" s="332"/>
      <c r="L63" s="274"/>
      <c r="M63" s="282"/>
      <c r="N63" s="311">
        <v>3.1</v>
      </c>
      <c r="O63" s="135">
        <v>2.4708066800158468</v>
      </c>
      <c r="P63" s="132"/>
    </row>
    <row r="64" spans="1:16" s="155" customFormat="1" x14ac:dyDescent="0.25">
      <c r="A64" s="4"/>
      <c r="B64" s="160"/>
      <c r="C64" s="160"/>
      <c r="D64" s="160"/>
      <c r="E64" s="168"/>
      <c r="F64" s="312"/>
      <c r="G64" s="78"/>
      <c r="H64" s="173"/>
      <c r="I64" s="171"/>
      <c r="J64" s="86"/>
      <c r="K64" s="332"/>
      <c r="L64" s="275" t="s">
        <v>49</v>
      </c>
      <c r="M64" s="282"/>
      <c r="N64" s="311"/>
      <c r="O64" s="135"/>
      <c r="P64" s="132"/>
    </row>
    <row r="65" spans="1:16" s="155" customFormat="1" x14ac:dyDescent="0.25">
      <c r="A65" s="9" t="s">
        <v>20</v>
      </c>
      <c r="B65" s="160">
        <f>AVERAGE(F65:O65)</f>
        <v>-0.84774392852958869</v>
      </c>
      <c r="C65" s="160">
        <f>MIN(F65:O65)</f>
        <v>-1.6</v>
      </c>
      <c r="D65" s="160">
        <f>MAX(F65:O65)</f>
        <v>0.29249417246234766</v>
      </c>
      <c r="E65" s="88"/>
      <c r="F65" s="312"/>
      <c r="G65" s="78"/>
      <c r="H65" s="173">
        <v>0.29249417246234766</v>
      </c>
      <c r="I65" s="323">
        <v>-0.46915054213392937</v>
      </c>
      <c r="J65" s="86">
        <f>-1.426</f>
        <v>-1.4259999999999999</v>
      </c>
      <c r="K65" s="332"/>
      <c r="L65" s="248">
        <v>-1.6</v>
      </c>
      <c r="M65" s="282"/>
      <c r="N65" s="311"/>
      <c r="O65" s="135">
        <v>-1.0360632729763619</v>
      </c>
      <c r="P65" s="132"/>
    </row>
    <row r="66" spans="1:16" s="155" customFormat="1" x14ac:dyDescent="0.25">
      <c r="A66" s="4"/>
      <c r="B66" s="160"/>
      <c r="C66" s="160"/>
      <c r="D66" s="160"/>
      <c r="E66" s="168"/>
      <c r="F66" s="312"/>
      <c r="G66" s="78"/>
      <c r="H66" s="173"/>
      <c r="I66" s="325"/>
      <c r="J66" s="86"/>
      <c r="K66" s="332"/>
      <c r="L66" s="248"/>
      <c r="M66" s="282"/>
      <c r="N66" s="311"/>
      <c r="O66" s="135"/>
      <c r="P66" s="132"/>
    </row>
    <row r="67" spans="1:16" s="155" customFormat="1" x14ac:dyDescent="0.25">
      <c r="A67" s="9" t="s">
        <v>21</v>
      </c>
      <c r="B67" s="87"/>
      <c r="C67" s="87"/>
      <c r="D67" s="87"/>
      <c r="E67" s="88"/>
      <c r="F67" s="312"/>
      <c r="G67" s="78"/>
      <c r="H67" s="173"/>
      <c r="I67" s="325"/>
      <c r="J67" s="86"/>
      <c r="K67" s="332"/>
      <c r="L67" s="248"/>
      <c r="M67" s="282"/>
      <c r="N67" s="311"/>
      <c r="O67" s="135"/>
      <c r="P67" s="132"/>
    </row>
    <row r="68" spans="1:16" s="155" customFormat="1" x14ac:dyDescent="0.25">
      <c r="A68" s="10" t="s">
        <v>22</v>
      </c>
      <c r="B68" s="160">
        <f>AVERAGE(F68:O68)</f>
        <v>-3.844714437088053</v>
      </c>
      <c r="C68" s="160">
        <f>MIN(F68:O68)</f>
        <v>-5.5</v>
      </c>
      <c r="D68" s="160">
        <f>MAX(F68:O68)</f>
        <v>4.2</v>
      </c>
      <c r="E68" s="89"/>
      <c r="F68" s="312"/>
      <c r="G68" s="78">
        <v>-4.9000000000000004</v>
      </c>
      <c r="H68" s="173">
        <v>-4.5913548081127731</v>
      </c>
      <c r="I68" s="323">
        <v>-5.5</v>
      </c>
      <c r="J68" s="86">
        <f>-5.1</f>
        <v>-5.0999999999999996</v>
      </c>
      <c r="K68" s="332">
        <v>-5</v>
      </c>
      <c r="L68" s="248">
        <v>-4.9000000000000004</v>
      </c>
      <c r="M68" s="112">
        <v>-4.2</v>
      </c>
      <c r="N68" s="311">
        <v>4.2</v>
      </c>
      <c r="O68" s="135">
        <v>-4.6110751256797009</v>
      </c>
      <c r="P68" s="132"/>
    </row>
    <row r="69" spans="1:16" s="155" customFormat="1" x14ac:dyDescent="0.25">
      <c r="A69" s="10" t="s">
        <v>23</v>
      </c>
      <c r="B69" s="160">
        <f>AVERAGE(F69:O69)</f>
        <v>-2.6727659771208594</v>
      </c>
      <c r="C69" s="160">
        <f>MIN(F69:O69)</f>
        <v>-3.1</v>
      </c>
      <c r="D69" s="160">
        <f>MAX(F69:O69)</f>
        <v>-1.6296220432078166</v>
      </c>
      <c r="E69" s="89"/>
      <c r="F69" s="312"/>
      <c r="G69" s="78">
        <v>-2.9</v>
      </c>
      <c r="H69" s="173">
        <v>-2.8305208989464496</v>
      </c>
      <c r="I69" s="323">
        <v>-1.6296220432078166</v>
      </c>
      <c r="J69" s="86"/>
      <c r="K69" s="332">
        <v>-3.1</v>
      </c>
      <c r="L69" s="248">
        <v>-2.9</v>
      </c>
      <c r="M69" s="282"/>
      <c r="N69" s="311"/>
      <c r="O69" s="135">
        <v>-2.6764529205708913</v>
      </c>
      <c r="P69" s="132"/>
    </row>
    <row r="70" spans="1:16" s="155" customFormat="1" x14ac:dyDescent="0.25">
      <c r="A70" s="11" t="s">
        <v>24</v>
      </c>
      <c r="B70" s="81">
        <f>AVERAGE(F70:O70)</f>
        <v>106.84306326359491</v>
      </c>
      <c r="C70" s="81">
        <f>MIN(F70:O70)</f>
        <v>104.90135804680452</v>
      </c>
      <c r="D70" s="81">
        <f>MAX(F70:O70)</f>
        <v>109.9</v>
      </c>
      <c r="E70" s="89"/>
      <c r="F70" s="276"/>
      <c r="G70" s="114">
        <v>107.6</v>
      </c>
      <c r="H70" s="81">
        <v>104.90135804680452</v>
      </c>
      <c r="I70" s="326">
        <v>109.9</v>
      </c>
      <c r="J70" s="94"/>
      <c r="K70" s="331">
        <v>106.3</v>
      </c>
      <c r="L70" s="247">
        <v>106.7</v>
      </c>
      <c r="M70" s="283">
        <v>106.3</v>
      </c>
      <c r="N70" s="247">
        <v>107.1</v>
      </c>
      <c r="O70" s="136">
        <v>105.9431480619548</v>
      </c>
      <c r="P70" s="132"/>
    </row>
    <row r="71" spans="1:16" s="155" customFormat="1" x14ac:dyDescent="0.25">
      <c r="A71" s="18"/>
      <c r="B71" s="18"/>
      <c r="C71" s="18"/>
      <c r="D71" s="18"/>
      <c r="E71" s="18"/>
      <c r="G71" s="248"/>
      <c r="H71" s="86"/>
      <c r="J71" s="201"/>
      <c r="L71" s="218"/>
      <c r="P71" s="132"/>
    </row>
    <row r="72" spans="1:16" s="155" customFormat="1" x14ac:dyDescent="0.25">
      <c r="A72" s="18"/>
      <c r="B72" s="18"/>
      <c r="C72" s="18"/>
      <c r="D72" s="18"/>
      <c r="E72" s="18"/>
      <c r="G72" s="248"/>
      <c r="J72" s="201"/>
      <c r="L72" s="218"/>
      <c r="P72" s="132"/>
    </row>
    <row r="73" spans="1:16" x14ac:dyDescent="0.25">
      <c r="A73" s="22">
        <v>2025</v>
      </c>
      <c r="B73" s="96"/>
      <c r="C73" s="96"/>
      <c r="D73" s="96"/>
      <c r="E73" s="97"/>
      <c r="F73" s="91"/>
      <c r="G73" s="91"/>
      <c r="H73" s="277"/>
      <c r="I73" s="91"/>
      <c r="J73" s="138"/>
      <c r="K73" s="91"/>
      <c r="L73" s="169"/>
      <c r="M73" s="91"/>
      <c r="N73" s="91"/>
      <c r="O73" s="138"/>
      <c r="P73" s="132"/>
    </row>
    <row r="74" spans="1:16" x14ac:dyDescent="0.25">
      <c r="A74" s="4"/>
      <c r="B74" s="173"/>
      <c r="C74" s="173"/>
      <c r="D74" s="173"/>
      <c r="E74" s="176"/>
      <c r="F74" s="102"/>
      <c r="G74" s="102"/>
      <c r="H74" s="278"/>
      <c r="I74" s="116"/>
      <c r="J74" s="135"/>
      <c r="K74" s="102"/>
      <c r="L74" s="170"/>
      <c r="M74" s="102"/>
      <c r="N74" s="102"/>
      <c r="O74" s="135"/>
    </row>
    <row r="75" spans="1:16" x14ac:dyDescent="0.25">
      <c r="A75" s="9" t="s">
        <v>3</v>
      </c>
      <c r="B75" s="87"/>
      <c r="C75" s="87"/>
      <c r="D75" s="87"/>
      <c r="E75" s="88"/>
      <c r="F75" s="102"/>
      <c r="G75" s="102"/>
      <c r="H75" s="278"/>
      <c r="I75" s="116"/>
      <c r="J75" s="135"/>
      <c r="K75" s="102"/>
      <c r="L75" s="170"/>
      <c r="M75" s="102"/>
      <c r="N75" s="102"/>
      <c r="O75" s="135"/>
    </row>
    <row r="76" spans="1:16" x14ac:dyDescent="0.25">
      <c r="A76" s="4" t="s">
        <v>4</v>
      </c>
      <c r="B76" s="173">
        <f>AVERAGE(F76:O76)</f>
        <v>1.3309125903272769</v>
      </c>
      <c r="C76" s="173">
        <f>MIN(F76:O76)</f>
        <v>1.2235561219711588</v>
      </c>
      <c r="D76" s="173">
        <f>MAX(F76:O76)</f>
        <v>1.4</v>
      </c>
      <c r="E76" s="176"/>
      <c r="F76" s="332"/>
      <c r="G76" s="254"/>
      <c r="H76" s="177">
        <v>1.3615942393379488</v>
      </c>
      <c r="I76" s="180"/>
      <c r="J76" s="116">
        <v>1.3385</v>
      </c>
      <c r="K76" s="304">
        <v>1.4</v>
      </c>
      <c r="L76" s="189"/>
      <c r="M76" s="177"/>
      <c r="N76" s="177"/>
      <c r="O76" s="127">
        <v>1.2235561219711588</v>
      </c>
    </row>
    <row r="77" spans="1:16" x14ac:dyDescent="0.25">
      <c r="A77" s="4" t="s">
        <v>5</v>
      </c>
      <c r="B77" s="173">
        <f>AVERAGE(F77:O77)</f>
        <v>1.3253098759804365</v>
      </c>
      <c r="C77" s="173">
        <f>MIN(F77:O77)</f>
        <v>1.2</v>
      </c>
      <c r="D77" s="173">
        <f>MAX(F77:O77)</f>
        <v>1.4638867984279047</v>
      </c>
      <c r="E77" s="176"/>
      <c r="F77" s="332"/>
      <c r="G77" s="254"/>
      <c r="H77" s="177">
        <v>1.3120428295134046</v>
      </c>
      <c r="I77" s="180"/>
      <c r="J77" s="116"/>
      <c r="K77" s="304">
        <v>1.2</v>
      </c>
      <c r="L77" s="189"/>
      <c r="M77" s="177"/>
      <c r="N77" s="177"/>
      <c r="O77" s="127">
        <v>1.4638867984279047</v>
      </c>
    </row>
    <row r="78" spans="1:16" x14ac:dyDescent="0.25">
      <c r="A78" s="4" t="s">
        <v>6</v>
      </c>
      <c r="B78" s="173">
        <f>AVERAGE(F78:O78)</f>
        <v>1.3347465756056678</v>
      </c>
      <c r="C78" s="173">
        <f>MIN(F78:O78)</f>
        <v>1.1233368493362317</v>
      </c>
      <c r="D78" s="173">
        <f>MAX(F78:O78)</f>
        <v>1.6</v>
      </c>
      <c r="E78" s="176"/>
      <c r="F78" s="332"/>
      <c r="G78" s="254"/>
      <c r="H78" s="177">
        <v>1.2809028774807718</v>
      </c>
      <c r="I78" s="180"/>
      <c r="J78" s="116"/>
      <c r="K78" s="304">
        <v>1.6</v>
      </c>
      <c r="L78" s="189"/>
      <c r="M78" s="177"/>
      <c r="N78" s="177"/>
      <c r="O78" s="127">
        <v>1.1233368493362317</v>
      </c>
    </row>
    <row r="79" spans="1:16" x14ac:dyDescent="0.25">
      <c r="A79" s="4" t="s">
        <v>7</v>
      </c>
      <c r="B79" s="173">
        <f>AVERAGE(F79:O79)</f>
        <v>1.7137561439801494</v>
      </c>
      <c r="C79" s="173">
        <f>MIN(F79:O79)</f>
        <v>1.4446641089363776</v>
      </c>
      <c r="D79" s="173">
        <f>MAX(F79:O79)</f>
        <v>2.0966043230040698</v>
      </c>
      <c r="E79" s="176"/>
      <c r="F79" s="332"/>
      <c r="G79" s="254"/>
      <c r="H79" s="177">
        <v>1.4446641089363776</v>
      </c>
      <c r="I79" s="180"/>
      <c r="J79" s="116"/>
      <c r="K79" s="304">
        <v>1.6</v>
      </c>
      <c r="L79" s="189"/>
      <c r="M79" s="177"/>
      <c r="N79" s="177"/>
      <c r="O79" s="127">
        <v>2.0966043230040698</v>
      </c>
    </row>
    <row r="80" spans="1:16" x14ac:dyDescent="0.25">
      <c r="A80" s="4" t="s">
        <v>8</v>
      </c>
      <c r="B80" s="173">
        <f>AVERAGE(F80:O80)</f>
        <v>-0.38083246983090185</v>
      </c>
      <c r="C80" s="173">
        <f>MIN(F80:O80)</f>
        <v>-4.1871615184290611</v>
      </c>
      <c r="D80" s="173">
        <f>MAX(F80:O80)</f>
        <v>1.6</v>
      </c>
      <c r="E80" s="176"/>
      <c r="F80" s="332"/>
      <c r="G80" s="254"/>
      <c r="H80" s="177">
        <v>1.4446641089363554</v>
      </c>
      <c r="I80" s="180"/>
      <c r="J80" s="116"/>
      <c r="K80" s="304">
        <v>1.6</v>
      </c>
      <c r="L80" s="188"/>
      <c r="M80" s="177"/>
      <c r="N80" s="176"/>
      <c r="O80" s="127">
        <v>-4.1871615184290611</v>
      </c>
    </row>
    <row r="81" spans="1:15" x14ac:dyDescent="0.25">
      <c r="A81" s="4" t="s">
        <v>9</v>
      </c>
      <c r="B81" s="173">
        <f>AVERAGE(F81:O81)</f>
        <v>2.2092445899192934</v>
      </c>
      <c r="C81" s="173">
        <f>MIN(F81:O81)</f>
        <v>1.4446641089363776</v>
      </c>
      <c r="D81" s="173">
        <f>MAX(F81:O81)</f>
        <v>3.683069660821503</v>
      </c>
      <c r="E81" s="176"/>
      <c r="F81" s="332"/>
      <c r="G81" s="254"/>
      <c r="H81" s="177">
        <v>1.4446641089363776</v>
      </c>
      <c r="I81" s="180"/>
      <c r="J81" s="116"/>
      <c r="K81" s="304">
        <v>1.5</v>
      </c>
      <c r="L81" s="188"/>
      <c r="M81" s="177"/>
      <c r="N81" s="176"/>
      <c r="O81" s="127">
        <v>3.683069660821503</v>
      </c>
    </row>
    <row r="82" spans="1:15" x14ac:dyDescent="0.25">
      <c r="A82" s="4" t="s">
        <v>10</v>
      </c>
      <c r="B82" s="173">
        <f>AVERAGE(F82:O82)</f>
        <v>1.2770494252580804</v>
      </c>
      <c r="C82" s="173">
        <f>MIN(F82:O82)</f>
        <v>0.58648416683784177</v>
      </c>
      <c r="D82" s="173">
        <f>MAX(F82:O82)</f>
        <v>1.8</v>
      </c>
      <c r="E82" s="176"/>
      <c r="F82" s="332"/>
      <c r="G82" s="254"/>
      <c r="H82" s="177">
        <v>1.4446641089363998</v>
      </c>
      <c r="I82" s="180"/>
      <c r="J82" s="116"/>
      <c r="K82" s="304">
        <v>1.8</v>
      </c>
      <c r="L82" s="188"/>
      <c r="M82" s="177"/>
      <c r="N82" s="176"/>
      <c r="O82" s="127">
        <v>0.58648416683784177</v>
      </c>
    </row>
    <row r="83" spans="1:15" x14ac:dyDescent="0.25">
      <c r="A83" s="4" t="s">
        <v>11</v>
      </c>
      <c r="B83" s="173">
        <f>AVERAGE(F83:O83)</f>
        <v>1.8819002421884958E-4</v>
      </c>
      <c r="C83" s="173">
        <f>MIN(F83:O83)</f>
        <v>0</v>
      </c>
      <c r="D83" s="173">
        <f>MAX(F83:O83)</f>
        <v>3.5235004687996646E-4</v>
      </c>
      <c r="E83" s="176"/>
      <c r="F83" s="332"/>
      <c r="G83" s="254"/>
      <c r="H83" s="177">
        <v>3.5235004687996646E-4</v>
      </c>
      <c r="I83" s="180"/>
      <c r="J83" s="116"/>
      <c r="K83" s="304">
        <v>0</v>
      </c>
      <c r="L83" s="188"/>
      <c r="M83" s="177"/>
      <c r="N83" s="127"/>
      <c r="O83" s="127">
        <v>2.1222002577658231E-4</v>
      </c>
    </row>
    <row r="84" spans="1:15" x14ac:dyDescent="0.25">
      <c r="A84" s="4" t="s">
        <v>12</v>
      </c>
      <c r="B84" s="173">
        <f>AVERAGE(F84:O84)</f>
        <v>2.1512188812763395</v>
      </c>
      <c r="C84" s="173">
        <f>MIN(F84:O84)</f>
        <v>1.6</v>
      </c>
      <c r="D84" s="173">
        <f>MAX(F84:O84)</f>
        <v>2.5643436485979887</v>
      </c>
      <c r="E84" s="176"/>
      <c r="F84" s="332"/>
      <c r="G84" s="254"/>
      <c r="H84" s="177">
        <v>2.5643436485979887</v>
      </c>
      <c r="I84" s="180"/>
      <c r="J84" s="116"/>
      <c r="K84" s="304">
        <v>1.6</v>
      </c>
      <c r="L84" s="188"/>
      <c r="M84" s="177"/>
      <c r="N84" s="127"/>
      <c r="O84" s="127">
        <v>2.2893129952310298</v>
      </c>
    </row>
    <row r="85" spans="1:15" x14ac:dyDescent="0.25">
      <c r="A85" s="4" t="s">
        <v>13</v>
      </c>
      <c r="B85" s="173">
        <f>AVERAGE(F85:O85)</f>
        <v>2.4000343364926211</v>
      </c>
      <c r="C85" s="173">
        <f>MIN(F85:O85)</f>
        <v>2</v>
      </c>
      <c r="D85" s="173">
        <f>MAX(F85:O85)</f>
        <v>2.6357593608798968</v>
      </c>
      <c r="E85" s="176"/>
      <c r="F85" s="332"/>
      <c r="G85" s="254"/>
      <c r="H85" s="177">
        <v>2.5643436485979665</v>
      </c>
      <c r="I85" s="180"/>
      <c r="J85" s="116"/>
      <c r="K85" s="304">
        <v>2</v>
      </c>
      <c r="L85" s="188"/>
      <c r="M85" s="177"/>
      <c r="N85" s="180"/>
      <c r="O85" s="127">
        <v>2.6357593608798968</v>
      </c>
    </row>
    <row r="86" spans="1:15" x14ac:dyDescent="0.25">
      <c r="A86" s="4" t="s">
        <v>14</v>
      </c>
      <c r="B86" s="173">
        <f>AVERAGE(F86:O86)</f>
        <v>-0.10287606053783088</v>
      </c>
      <c r="C86" s="173">
        <f>MIN(F86:O86)</f>
        <v>-0.33343303839562005</v>
      </c>
      <c r="D86" s="173">
        <f>MAX(F86:O86)</f>
        <v>2.4804856782127384E-2</v>
      </c>
      <c r="E86" s="176"/>
      <c r="F86" s="332"/>
      <c r="G86" s="254"/>
      <c r="H86" s="177">
        <v>2.4804856782127384E-2</v>
      </c>
      <c r="I86" s="180"/>
      <c r="J86" s="116"/>
      <c r="K86" s="304">
        <v>0</v>
      </c>
      <c r="L86" s="188"/>
      <c r="M86" s="177"/>
      <c r="N86" s="180"/>
      <c r="O86" s="127">
        <v>-0.33343303839562005</v>
      </c>
    </row>
    <row r="87" spans="1:15" x14ac:dyDescent="0.25">
      <c r="A87" s="4"/>
      <c r="B87" s="173"/>
      <c r="C87" s="173"/>
      <c r="D87" s="173"/>
      <c r="E87" s="176"/>
      <c r="F87" s="332"/>
      <c r="G87" s="254"/>
      <c r="H87" s="177"/>
      <c r="I87" s="180"/>
      <c r="J87" s="116"/>
      <c r="K87" s="304"/>
      <c r="L87" s="188"/>
      <c r="M87" s="177"/>
      <c r="N87" s="180"/>
      <c r="O87" s="127"/>
    </row>
    <row r="88" spans="1:15" x14ac:dyDescent="0.25">
      <c r="A88" s="9" t="s">
        <v>15</v>
      </c>
      <c r="B88" s="87"/>
      <c r="C88" s="87"/>
      <c r="D88" s="87"/>
      <c r="E88" s="88"/>
      <c r="F88" s="332"/>
      <c r="G88" s="254"/>
      <c r="H88" s="177"/>
      <c r="I88" s="180"/>
      <c r="J88" s="116"/>
      <c r="K88" s="304"/>
      <c r="L88" s="188"/>
      <c r="M88" s="177"/>
      <c r="N88" s="180"/>
      <c r="O88" s="127"/>
    </row>
    <row r="89" spans="1:15" x14ac:dyDescent="0.25">
      <c r="A89" s="4" t="s">
        <v>16</v>
      </c>
      <c r="B89" s="173">
        <f>AVERAGE(F89:O89)</f>
        <v>0.89515027543771331</v>
      </c>
      <c r="C89" s="173">
        <f>MIN(F89:O89)</f>
        <v>0.5</v>
      </c>
      <c r="D89" s="173">
        <f>MAX(F89:O89)</f>
        <v>1.5080009003910488</v>
      </c>
      <c r="E89" s="176"/>
      <c r="F89" s="332"/>
      <c r="G89" s="254"/>
      <c r="H89" s="177">
        <v>1.5080009003910488</v>
      </c>
      <c r="I89" s="180"/>
      <c r="J89" s="116"/>
      <c r="K89" s="304">
        <v>0.5</v>
      </c>
      <c r="L89" s="188"/>
      <c r="M89" s="177"/>
      <c r="N89" s="180"/>
      <c r="O89" s="127">
        <v>0.67744992592209119</v>
      </c>
    </row>
    <row r="90" spans="1:15" x14ac:dyDescent="0.25">
      <c r="A90" s="4" t="s">
        <v>17</v>
      </c>
      <c r="B90" s="173">
        <f>AVERAGE(F90:O90)</f>
        <v>5.5855478957425504</v>
      </c>
      <c r="C90" s="173">
        <f>MIN(F90:O90)</f>
        <v>5.4566436872276523</v>
      </c>
      <c r="D90" s="173">
        <f>MAX(F90:O90)</f>
        <v>5.8</v>
      </c>
      <c r="E90" s="176"/>
      <c r="F90" s="332"/>
      <c r="G90" s="254"/>
      <c r="H90" s="177">
        <v>5.5</v>
      </c>
      <c r="I90" s="180"/>
      <c r="J90" s="116"/>
      <c r="K90" s="304">
        <v>5.8</v>
      </c>
      <c r="L90" s="188"/>
      <c r="M90" s="177"/>
      <c r="N90" s="180"/>
      <c r="O90" s="127">
        <v>5.4566436872276523</v>
      </c>
    </row>
    <row r="91" spans="1:15" x14ac:dyDescent="0.25">
      <c r="A91" s="4"/>
      <c r="B91" s="173"/>
      <c r="C91" s="173"/>
      <c r="D91" s="173"/>
      <c r="E91" s="176"/>
      <c r="F91" s="332"/>
      <c r="G91" s="254"/>
      <c r="H91" s="177"/>
      <c r="I91" s="180"/>
      <c r="J91" s="116"/>
      <c r="K91" s="304"/>
      <c r="L91" s="188"/>
      <c r="M91" s="177"/>
      <c r="N91" s="180"/>
      <c r="O91" s="127"/>
    </row>
    <row r="92" spans="1:15" x14ac:dyDescent="0.25">
      <c r="A92" s="9" t="s">
        <v>18</v>
      </c>
      <c r="B92" s="87"/>
      <c r="C92" s="87"/>
      <c r="D92" s="87"/>
      <c r="E92" s="88"/>
      <c r="F92" s="332"/>
      <c r="G92" s="254"/>
      <c r="H92" s="177"/>
      <c r="I92" s="180"/>
      <c r="J92" s="116"/>
      <c r="K92" s="304"/>
      <c r="L92" s="188"/>
      <c r="M92" s="177"/>
      <c r="N92" s="180"/>
      <c r="O92" s="127"/>
    </row>
    <row r="93" spans="1:15" x14ac:dyDescent="0.25">
      <c r="A93" s="237" t="s">
        <v>44</v>
      </c>
      <c r="B93" s="173">
        <f>AVERAGE(F93:O93)</f>
        <v>1.9403947063525431</v>
      </c>
      <c r="C93" s="173">
        <f>MIN(F93:O93)</f>
        <v>1.8035899038716385</v>
      </c>
      <c r="D93" s="173">
        <f>MAX(F93:O93)</f>
        <v>2</v>
      </c>
      <c r="E93" s="176"/>
      <c r="F93" s="332"/>
      <c r="G93" s="254"/>
      <c r="H93" s="177">
        <v>1.9579889215385338</v>
      </c>
      <c r="I93" s="180"/>
      <c r="J93" s="116">
        <v>2</v>
      </c>
      <c r="K93" s="304">
        <v>2</v>
      </c>
      <c r="L93" s="188"/>
      <c r="M93" s="177"/>
      <c r="N93" s="180"/>
      <c r="O93" s="127">
        <v>1.8035899038716385</v>
      </c>
    </row>
    <row r="94" spans="1:15" s="213" customFormat="1" x14ac:dyDescent="0.25">
      <c r="A94" s="126" t="s">
        <v>45</v>
      </c>
      <c r="B94" s="173">
        <f>AVERAGE(F94:O94)</f>
        <v>1.8724750383048105</v>
      </c>
      <c r="C94" s="173">
        <f>MIN(F94:O94)</f>
        <v>1.8724750383048105</v>
      </c>
      <c r="D94" s="173">
        <f>MAX(F94:O94)</f>
        <v>1.8724750383048105</v>
      </c>
      <c r="E94" s="234"/>
      <c r="F94" s="332"/>
      <c r="G94" s="254"/>
      <c r="H94" s="177"/>
      <c r="I94" s="235"/>
      <c r="J94" s="116"/>
      <c r="K94" s="304"/>
      <c r="L94" s="188"/>
      <c r="M94" s="177"/>
      <c r="N94" s="236"/>
      <c r="O94" s="127">
        <v>1.8724750383048105</v>
      </c>
    </row>
    <row r="95" spans="1:15" x14ac:dyDescent="0.25">
      <c r="A95" s="4" t="s">
        <v>19</v>
      </c>
      <c r="B95" s="173">
        <f>AVERAGE(F95:O95)</f>
        <v>1.8405261782889704</v>
      </c>
      <c r="C95" s="173">
        <f>MIN(F95:O95)</f>
        <v>1.8220765323893273</v>
      </c>
      <c r="D95" s="173">
        <f>MAX(F95:O95)</f>
        <v>1.8589758241886134</v>
      </c>
      <c r="E95" s="176"/>
      <c r="F95" s="332"/>
      <c r="G95" s="254"/>
      <c r="H95" s="177">
        <v>1.8589758241886134</v>
      </c>
      <c r="I95" s="180"/>
      <c r="J95" s="116"/>
      <c r="K95" s="304"/>
      <c r="L95" s="196"/>
      <c r="M95" s="177"/>
      <c r="N95" s="179"/>
      <c r="O95" s="127">
        <v>1.8220765323893273</v>
      </c>
    </row>
    <row r="96" spans="1:15" x14ac:dyDescent="0.25">
      <c r="A96" s="4"/>
      <c r="B96" s="173"/>
      <c r="C96" s="173"/>
      <c r="D96" s="173"/>
      <c r="E96" s="176"/>
      <c r="F96" s="332"/>
      <c r="G96" s="254"/>
      <c r="H96" s="177"/>
      <c r="I96" s="180"/>
      <c r="J96" s="116"/>
      <c r="K96" s="304"/>
      <c r="L96" s="188"/>
      <c r="M96" s="177"/>
      <c r="N96" s="180"/>
      <c r="O96" s="127"/>
    </row>
    <row r="97" spans="1:15" x14ac:dyDescent="0.25">
      <c r="A97" s="9" t="s">
        <v>20</v>
      </c>
      <c r="B97" s="173">
        <f>AVERAGE(F97:O97)</f>
        <v>-0.49274694271395852</v>
      </c>
      <c r="C97" s="173">
        <f>MIN(F97:O97)</f>
        <v>-1.2251883985770726</v>
      </c>
      <c r="D97" s="173">
        <f>MAX(F97:O97)</f>
        <v>0.79194757043519692</v>
      </c>
      <c r="E97" s="88"/>
      <c r="F97" s="332"/>
      <c r="G97" s="254"/>
      <c r="H97" s="177">
        <v>0.79194757043519692</v>
      </c>
      <c r="I97" s="180"/>
      <c r="J97" s="116">
        <f>-1.045</f>
        <v>-1.0449999999999999</v>
      </c>
      <c r="K97" s="304"/>
      <c r="L97" s="188"/>
      <c r="M97" s="177"/>
      <c r="N97" s="179"/>
      <c r="O97" s="127">
        <v>-1.2251883985770726</v>
      </c>
    </row>
    <row r="98" spans="1:15" x14ac:dyDescent="0.25">
      <c r="A98" s="4"/>
      <c r="B98" s="173"/>
      <c r="C98" s="173"/>
      <c r="D98" s="173"/>
      <c r="E98" s="176"/>
      <c r="F98" s="332"/>
      <c r="G98" s="254"/>
      <c r="H98" s="177"/>
      <c r="I98" s="180"/>
      <c r="J98" s="116"/>
      <c r="K98" s="304"/>
      <c r="L98" s="188"/>
      <c r="M98" s="177"/>
      <c r="N98" s="180"/>
      <c r="O98" s="127"/>
    </row>
    <row r="99" spans="1:15" x14ac:dyDescent="0.25">
      <c r="A99" s="9" t="s">
        <v>21</v>
      </c>
      <c r="B99" s="87"/>
      <c r="C99" s="87"/>
      <c r="D99" s="87"/>
      <c r="E99" s="88"/>
      <c r="F99" s="332"/>
      <c r="G99" s="254"/>
      <c r="H99" s="177"/>
      <c r="I99" s="180"/>
      <c r="J99" s="116"/>
      <c r="K99" s="304"/>
      <c r="L99" s="188"/>
      <c r="M99" s="177"/>
      <c r="N99" s="180"/>
      <c r="O99" s="127"/>
    </row>
    <row r="100" spans="1:15" x14ac:dyDescent="0.25">
      <c r="A100" s="10" t="s">
        <v>22</v>
      </c>
      <c r="B100" s="173">
        <f>AVERAGE(F100:O100)</f>
        <v>-4.7846909476872064</v>
      </c>
      <c r="C100" s="173">
        <f>MIN(F100:O100)</f>
        <v>-5.4939999999999998</v>
      </c>
      <c r="D100" s="173">
        <f>MAX(F100:O100)</f>
        <v>-4.2132013339990264</v>
      </c>
      <c r="E100" s="89"/>
      <c r="F100" s="332"/>
      <c r="G100" s="254"/>
      <c r="H100" s="177">
        <v>-4.2132013339990264</v>
      </c>
      <c r="I100" s="180"/>
      <c r="J100" s="116">
        <f>-5.494</f>
        <v>-5.4939999999999998</v>
      </c>
      <c r="K100" s="304">
        <v>-4.7</v>
      </c>
      <c r="L100" s="188"/>
      <c r="M100" s="177"/>
      <c r="N100" s="165"/>
      <c r="O100" s="127">
        <v>-4.7315624567498009</v>
      </c>
    </row>
    <row r="101" spans="1:15" x14ac:dyDescent="0.25">
      <c r="A101" s="10" t="s">
        <v>23</v>
      </c>
      <c r="B101" s="173">
        <f>AVERAGE(F101:O101)</f>
        <v>-2.5905813277622527</v>
      </c>
      <c r="C101" s="173">
        <f>MIN(F101:O101)</f>
        <v>-2.8</v>
      </c>
      <c r="D101" s="173">
        <f>MAX(F101:O101)</f>
        <v>-2.3914278674736318</v>
      </c>
      <c r="E101" s="89"/>
      <c r="F101" s="332"/>
      <c r="G101" s="180"/>
      <c r="H101" s="177">
        <v>-2.3914278674736318</v>
      </c>
      <c r="I101" s="180"/>
      <c r="J101" s="116"/>
      <c r="K101" s="304">
        <v>-2.8</v>
      </c>
      <c r="L101" s="188"/>
      <c r="M101" s="177"/>
      <c r="N101" s="176"/>
      <c r="O101" s="127">
        <v>-2.5803161158131265</v>
      </c>
    </row>
    <row r="102" spans="1:15" x14ac:dyDescent="0.25">
      <c r="A102" s="11" t="s">
        <v>24</v>
      </c>
      <c r="B102" s="81">
        <f>AVERAGE(F102:O102)</f>
        <v>106.96773622850542</v>
      </c>
      <c r="C102" s="81">
        <f>MIN(F102:O102)</f>
        <v>105.21304192121595</v>
      </c>
      <c r="D102" s="81">
        <f>MAX(F102:O102)</f>
        <v>107.89016676430028</v>
      </c>
      <c r="E102" s="89"/>
      <c r="F102" s="331"/>
      <c r="G102" s="181"/>
      <c r="H102" s="178">
        <v>105.21304192121595</v>
      </c>
      <c r="I102" s="181"/>
      <c r="J102" s="140"/>
      <c r="K102" s="305">
        <v>107.8</v>
      </c>
      <c r="L102" s="197"/>
      <c r="M102" s="178"/>
      <c r="N102" s="164"/>
      <c r="O102" s="139">
        <v>107.89016676430028</v>
      </c>
    </row>
    <row r="104" spans="1:15" x14ac:dyDescent="0.25">
      <c r="A104" s="18" t="s">
        <v>52</v>
      </c>
    </row>
  </sheetData>
  <phoneticPr fontId="15" type="noConversion"/>
  <pageMargins left="0.70866141732283472" right="0.70866141732283472" top="0.74803149606299213" bottom="0.74803149606299213" header="0.31496062992125984" footer="0.31496062992125984"/>
  <pageSetup paperSize="8" scale="45"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S104"/>
  <sheetViews>
    <sheetView zoomScaleNormal="100" workbookViewId="0">
      <pane xSplit="1" ySplit="2" topLeftCell="B3" activePane="bottomRight" state="frozen"/>
      <selection activeCell="L43" sqref="L43:L68"/>
      <selection pane="topRight" activeCell="L43" sqref="L43:L68"/>
      <selection pane="bottomLeft" activeCell="L43" sqref="L43:L68"/>
      <selection pane="bottomRight" activeCell="R3" sqref="R3"/>
    </sheetView>
  </sheetViews>
  <sheetFormatPr defaultRowHeight="15" x14ac:dyDescent="0.25"/>
  <cols>
    <col min="1" max="1" width="47.85546875" customWidth="1"/>
    <col min="2" max="4" width="9.7109375" customWidth="1"/>
    <col min="5" max="5" width="2.85546875" style="217" customWidth="1"/>
    <col min="6" max="9" width="10.7109375" customWidth="1"/>
    <col min="10" max="10" width="10.7109375" style="201" customWidth="1"/>
    <col min="11" max="12" width="10.7109375" customWidth="1"/>
    <col min="13" max="13" width="10.7109375" style="187" customWidth="1"/>
    <col min="14" max="17" width="10.7109375" customWidth="1"/>
    <col min="18" max="18" width="10.7109375" style="126" customWidth="1"/>
    <col min="19" max="19" width="2.140625" customWidth="1"/>
  </cols>
  <sheetData>
    <row r="1" spans="1:19" x14ac:dyDescent="0.25">
      <c r="A1" s="23" t="s">
        <v>30</v>
      </c>
      <c r="B1" s="1"/>
      <c r="C1" s="1"/>
      <c r="D1" s="1"/>
      <c r="E1" s="214"/>
    </row>
    <row r="2" spans="1:19" s="1" customFormat="1" ht="30" x14ac:dyDescent="0.25">
      <c r="B2" s="77" t="s">
        <v>25</v>
      </c>
      <c r="C2" s="77" t="s">
        <v>26</v>
      </c>
      <c r="D2" s="77" t="s">
        <v>27</v>
      </c>
      <c r="E2" s="216"/>
      <c r="F2" s="77" t="s">
        <v>53</v>
      </c>
      <c r="G2" s="77" t="s">
        <v>54</v>
      </c>
      <c r="H2" s="77" t="s">
        <v>55</v>
      </c>
      <c r="I2" s="77" t="s">
        <v>56</v>
      </c>
      <c r="J2" s="77" t="s">
        <v>57</v>
      </c>
      <c r="K2" s="77" t="s">
        <v>58</v>
      </c>
      <c r="L2" s="77" t="s">
        <v>59</v>
      </c>
      <c r="M2" s="77" t="s">
        <v>60</v>
      </c>
      <c r="N2" s="77" t="s">
        <v>61</v>
      </c>
      <c r="O2" s="77" t="s">
        <v>62</v>
      </c>
      <c r="P2" s="77" t="s">
        <v>65</v>
      </c>
      <c r="Q2" s="77" t="s">
        <v>66</v>
      </c>
      <c r="R2" s="240" t="s">
        <v>67</v>
      </c>
      <c r="S2" s="130"/>
    </row>
    <row r="3" spans="1:19" x14ac:dyDescent="0.25">
      <c r="A3" s="1"/>
      <c r="B3" s="95"/>
      <c r="C3" s="95"/>
      <c r="D3" s="95"/>
      <c r="E3" s="88"/>
      <c r="F3" s="86"/>
      <c r="G3" s="86"/>
      <c r="H3" s="86"/>
      <c r="I3" s="86"/>
      <c r="J3" s="137"/>
      <c r="K3" s="86"/>
      <c r="L3" s="86"/>
      <c r="M3" s="219"/>
      <c r="N3" s="86"/>
      <c r="O3" s="86"/>
      <c r="P3" s="86"/>
      <c r="Q3" s="86"/>
      <c r="R3" s="241"/>
      <c r="S3" s="131"/>
    </row>
    <row r="4" spans="1:19" x14ac:dyDescent="0.25">
      <c r="A4" s="22">
        <f>Belgium!A4</f>
        <v>2023</v>
      </c>
      <c r="B4" s="96"/>
      <c r="C4" s="96"/>
      <c r="D4" s="96"/>
      <c r="E4" s="97"/>
      <c r="F4" s="91"/>
      <c r="G4" s="91"/>
      <c r="H4" s="150"/>
      <c r="I4" s="91"/>
      <c r="J4" s="256"/>
      <c r="K4" s="91"/>
      <c r="L4" s="92"/>
      <c r="M4" s="222"/>
      <c r="N4" s="91"/>
      <c r="O4" s="92"/>
      <c r="P4" s="150"/>
      <c r="Q4" s="91"/>
      <c r="R4" s="242"/>
      <c r="S4" s="131"/>
    </row>
    <row r="5" spans="1:19" x14ac:dyDescent="0.25">
      <c r="A5" s="4"/>
      <c r="B5" s="79"/>
      <c r="C5" s="79"/>
      <c r="D5" s="79"/>
      <c r="E5" s="176"/>
      <c r="F5" s="102"/>
      <c r="G5" s="102"/>
      <c r="H5" s="141"/>
      <c r="I5" s="102"/>
      <c r="J5" s="210"/>
      <c r="K5" s="102"/>
      <c r="L5" s="93"/>
      <c r="M5" s="173"/>
      <c r="N5" s="102"/>
      <c r="O5" s="93"/>
      <c r="P5" s="141"/>
      <c r="Q5" s="102"/>
      <c r="R5" s="127"/>
      <c r="S5" s="131"/>
    </row>
    <row r="6" spans="1:19" x14ac:dyDescent="0.25">
      <c r="A6" s="9" t="s">
        <v>3</v>
      </c>
      <c r="B6" s="87"/>
      <c r="C6" s="87"/>
      <c r="D6" s="87"/>
      <c r="E6" s="88"/>
      <c r="F6" s="102"/>
      <c r="G6" s="102"/>
      <c r="H6" s="141"/>
      <c r="I6" s="102"/>
      <c r="J6" s="210"/>
      <c r="K6" s="102"/>
      <c r="L6" s="93"/>
      <c r="M6" s="173"/>
      <c r="N6" s="116"/>
      <c r="O6" s="102"/>
      <c r="P6" s="93"/>
      <c r="Q6" s="102"/>
      <c r="R6" s="127"/>
      <c r="S6" s="132"/>
    </row>
    <row r="7" spans="1:19" x14ac:dyDescent="0.25">
      <c r="A7" s="4" t="s">
        <v>4</v>
      </c>
      <c r="B7" s="79">
        <f>AVERAGE(F7:R7)</f>
        <v>0.52506982258531165</v>
      </c>
      <c r="C7" s="79">
        <f>MIN(F7:R7)</f>
        <v>0.30208978145727094</v>
      </c>
      <c r="D7" s="79">
        <f>MAX(F7:R7)</f>
        <v>0.74847561822133402</v>
      </c>
      <c r="E7" s="176"/>
      <c r="F7" s="78">
        <v>0.5</v>
      </c>
      <c r="G7" s="254">
        <v>0.5</v>
      </c>
      <c r="H7" s="259">
        <v>0.30208978145727094</v>
      </c>
      <c r="I7" s="135">
        <v>0.52124851786825577</v>
      </c>
      <c r="J7" s="99">
        <v>0.52874021249400005</v>
      </c>
      <c r="K7" s="291">
        <v>0.4</v>
      </c>
      <c r="L7" s="306">
        <v>0.6</v>
      </c>
      <c r="M7" s="78">
        <v>0.5</v>
      </c>
      <c r="N7" s="173">
        <v>0.4</v>
      </c>
      <c r="O7" s="78">
        <v>0.6</v>
      </c>
      <c r="P7" s="270">
        <v>0.5</v>
      </c>
      <c r="Q7" s="340">
        <v>0.72535356356819014</v>
      </c>
      <c r="R7" s="127">
        <v>0.74847561822133402</v>
      </c>
      <c r="S7" s="132"/>
    </row>
    <row r="8" spans="1:19" x14ac:dyDescent="0.25">
      <c r="A8" s="4" t="s">
        <v>5</v>
      </c>
      <c r="B8" s="79">
        <f>AVERAGE(F8:R8)</f>
        <v>0.38501400697011012</v>
      </c>
      <c r="C8" s="79">
        <f>MIN(F8:R8)</f>
        <v>0.1</v>
      </c>
      <c r="D8" s="79">
        <f>MAX(F8:R8)</f>
        <v>0.63209908143898308</v>
      </c>
      <c r="E8" s="176"/>
      <c r="F8" s="78"/>
      <c r="G8" s="254"/>
      <c r="H8" s="259">
        <v>0.40269628153271064</v>
      </c>
      <c r="I8" s="135">
        <v>0.39119412851253976</v>
      </c>
      <c r="J8" s="99">
        <v>0.55416444102399998</v>
      </c>
      <c r="K8" s="291">
        <v>0.1</v>
      </c>
      <c r="L8" s="306">
        <v>0.3</v>
      </c>
      <c r="M8" s="78"/>
      <c r="N8" s="173">
        <v>0.5</v>
      </c>
      <c r="O8" s="78">
        <v>0.3</v>
      </c>
      <c r="P8" s="270">
        <v>0.4</v>
      </c>
      <c r="Q8" s="340">
        <v>0.63209908143898308</v>
      </c>
      <c r="R8" s="127">
        <v>0.26998613719286801</v>
      </c>
      <c r="S8" s="132"/>
    </row>
    <row r="9" spans="1:19" x14ac:dyDescent="0.25">
      <c r="A9" s="4" t="s">
        <v>6</v>
      </c>
      <c r="B9" s="79">
        <f>AVERAGE(F9:R9)</f>
        <v>-6.3105918924360668E-3</v>
      </c>
      <c r="C9" s="79">
        <f>MIN(F9:R9)</f>
        <v>-0.8</v>
      </c>
      <c r="D9" s="79">
        <f>MAX(F9:R9)</f>
        <v>0.99415455161199995</v>
      </c>
      <c r="E9" s="176"/>
      <c r="F9" s="78"/>
      <c r="G9" s="254"/>
      <c r="H9" s="259">
        <v>5.3140980650412395E-2</v>
      </c>
      <c r="I9" s="135">
        <v>3.7777533673066799E-2</v>
      </c>
      <c r="J9" s="99">
        <v>0.99415455161199995</v>
      </c>
      <c r="K9" s="112">
        <v>-0.8</v>
      </c>
      <c r="L9" s="310">
        <v>-0.6</v>
      </c>
      <c r="M9" s="78"/>
      <c r="N9" s="80">
        <v>0</v>
      </c>
      <c r="O9" s="78">
        <v>0.1</v>
      </c>
      <c r="P9" s="271">
        <v>0.2</v>
      </c>
      <c r="Q9" s="340">
        <v>6.257795444667108E-2</v>
      </c>
      <c r="R9" s="127">
        <v>-0.110756939306511</v>
      </c>
      <c r="S9" s="132"/>
    </row>
    <row r="10" spans="1:19" x14ac:dyDescent="0.25">
      <c r="A10" s="4" t="s">
        <v>7</v>
      </c>
      <c r="B10" s="79">
        <f>AVERAGE(F10:R10)</f>
        <v>0.81861200973927206</v>
      </c>
      <c r="C10" s="79">
        <f>MIN(F10:R10)</f>
        <v>-0.52858974227199995</v>
      </c>
      <c r="D10" s="79">
        <f>MAX(F10:R10)</f>
        <v>1.6859265324802299</v>
      </c>
      <c r="E10" s="176"/>
      <c r="F10" s="78"/>
      <c r="G10" s="254"/>
      <c r="H10" s="259">
        <v>0.93823992009114399</v>
      </c>
      <c r="I10" s="135">
        <v>1.1905433870933457</v>
      </c>
      <c r="J10" s="99">
        <f>-0.528589742272</f>
        <v>-0.52858974227199995</v>
      </c>
      <c r="K10" s="112">
        <v>0.3</v>
      </c>
      <c r="L10" s="310">
        <v>0</v>
      </c>
      <c r="M10" s="78"/>
      <c r="N10" s="80">
        <v>1</v>
      </c>
      <c r="O10" s="78">
        <v>1.2</v>
      </c>
      <c r="P10" s="271">
        <v>1.3</v>
      </c>
      <c r="Q10" s="341">
        <v>1.1000000000000001</v>
      </c>
      <c r="R10" s="127">
        <v>1.6859265324802299</v>
      </c>
      <c r="S10" s="132"/>
    </row>
    <row r="11" spans="1:19" x14ac:dyDescent="0.25">
      <c r="A11" s="4" t="s">
        <v>8</v>
      </c>
      <c r="B11" s="79">
        <f>AVERAGE(F11:R11)</f>
        <v>8.12902200235499</v>
      </c>
      <c r="C11" s="79">
        <f>MIN(F11:R11)</f>
        <v>8.12902200235499</v>
      </c>
      <c r="D11" s="79">
        <f>MAX(F11:R11)</f>
        <v>8.12902200235499</v>
      </c>
      <c r="E11" s="176"/>
      <c r="F11" s="78"/>
      <c r="G11" s="254"/>
      <c r="H11" s="259"/>
      <c r="I11" s="127"/>
      <c r="J11" s="99"/>
      <c r="K11" s="291"/>
      <c r="L11" s="306"/>
      <c r="M11" s="78"/>
      <c r="N11" s="285"/>
      <c r="O11" s="78"/>
      <c r="P11" s="270"/>
      <c r="Q11" s="341"/>
      <c r="R11" s="127">
        <v>8.12902200235499</v>
      </c>
      <c r="S11" s="132"/>
    </row>
    <row r="12" spans="1:19" x14ac:dyDescent="0.25">
      <c r="A12" s="4" t="s">
        <v>9</v>
      </c>
      <c r="B12" s="79">
        <f>AVERAGE(F12:R12)</f>
        <v>1.96065591827537</v>
      </c>
      <c r="C12" s="79">
        <f>MIN(F12:R12)</f>
        <v>1.96065591827537</v>
      </c>
      <c r="D12" s="79">
        <f>MAX(F12:R12)</f>
        <v>1.96065591827537</v>
      </c>
      <c r="E12" s="176"/>
      <c r="F12" s="78"/>
      <c r="G12" s="254"/>
      <c r="H12" s="259"/>
      <c r="I12" s="127"/>
      <c r="J12" s="99"/>
      <c r="K12" s="291"/>
      <c r="L12" s="306"/>
      <c r="M12" s="78"/>
      <c r="N12" s="285"/>
      <c r="O12" s="78"/>
      <c r="P12" s="270"/>
      <c r="Q12" s="341"/>
      <c r="R12" s="127">
        <v>1.96065591827537</v>
      </c>
      <c r="S12" s="132"/>
    </row>
    <row r="13" spans="1:19" x14ac:dyDescent="0.25">
      <c r="A13" s="4" t="s">
        <v>10</v>
      </c>
      <c r="B13" s="79">
        <f>AVERAGE(F13:R13)</f>
        <v>-1.9647050037601399</v>
      </c>
      <c r="C13" s="79">
        <f>MIN(F13:R13)</f>
        <v>-2.4294100075202798</v>
      </c>
      <c r="D13" s="79">
        <f>MAX(F13:R13)</f>
        <v>-1.5</v>
      </c>
      <c r="E13" s="176"/>
      <c r="F13" s="78"/>
      <c r="G13" s="254"/>
      <c r="H13" s="259"/>
      <c r="I13" s="135"/>
      <c r="J13" s="99"/>
      <c r="K13" s="291"/>
      <c r="L13" s="310">
        <v>-1.5</v>
      </c>
      <c r="M13" s="78"/>
      <c r="N13" s="285"/>
      <c r="O13" s="78"/>
      <c r="P13" s="270"/>
      <c r="Q13" s="341"/>
      <c r="R13" s="127">
        <v>-2.4294100075202798</v>
      </c>
      <c r="S13" s="132"/>
    </row>
    <row r="14" spans="1:19" x14ac:dyDescent="0.25">
      <c r="A14" s="4" t="s">
        <v>11</v>
      </c>
      <c r="B14" s="79">
        <f>AVERAGE(F14:R14)</f>
        <v>-0.30038740227149879</v>
      </c>
      <c r="C14" s="79">
        <f>MIN(F14:R14)</f>
        <v>-0.6</v>
      </c>
      <c r="D14" s="79">
        <f>MAX(F14:R14)</f>
        <v>0.139380382627</v>
      </c>
      <c r="E14" s="176"/>
      <c r="F14" s="78"/>
      <c r="G14" s="254"/>
      <c r="H14" s="259">
        <v>-0.37364464551219301</v>
      </c>
      <c r="I14" s="127">
        <v>-0.25997945360480013</v>
      </c>
      <c r="J14" s="296">
        <v>0.139380382627</v>
      </c>
      <c r="K14" s="291"/>
      <c r="L14" s="310">
        <v>-0.6</v>
      </c>
      <c r="M14" s="78"/>
      <c r="N14" s="285">
        <v>-0.5</v>
      </c>
      <c r="O14" s="78">
        <v>-0.3</v>
      </c>
      <c r="P14" s="270">
        <v>-0.3</v>
      </c>
      <c r="Q14" s="341">
        <v>-0.2</v>
      </c>
      <c r="R14" s="127">
        <v>-0.30924290395349602</v>
      </c>
      <c r="S14" s="132"/>
    </row>
    <row r="15" spans="1:19" x14ac:dyDescent="0.25">
      <c r="A15" s="4" t="s">
        <v>12</v>
      </c>
      <c r="B15" s="79">
        <f>AVERAGE(F15:R15)</f>
        <v>0.79309205990880571</v>
      </c>
      <c r="C15" s="79">
        <f>MIN(F15:R15)</f>
        <v>0.10850257816574782</v>
      </c>
      <c r="D15" s="79">
        <f>MAX(F15:R15)</f>
        <v>2.5</v>
      </c>
      <c r="E15" s="176"/>
      <c r="F15" s="78"/>
      <c r="G15" s="254"/>
      <c r="H15" s="259">
        <v>0.10850257816574782</v>
      </c>
      <c r="I15" s="127">
        <v>0.14654553685722327</v>
      </c>
      <c r="J15" s="296">
        <v>0.67444207982500004</v>
      </c>
      <c r="K15" s="291">
        <v>1.2</v>
      </c>
      <c r="L15" s="310">
        <v>2.5</v>
      </c>
      <c r="M15" s="78"/>
      <c r="N15" s="285">
        <v>0.5</v>
      </c>
      <c r="O15" s="78">
        <v>0.2</v>
      </c>
      <c r="P15" s="270">
        <v>0.8</v>
      </c>
      <c r="Q15" s="340">
        <v>0.47644518006429554</v>
      </c>
      <c r="R15" s="127">
        <v>1.32498522417579</v>
      </c>
      <c r="S15" s="132"/>
    </row>
    <row r="16" spans="1:19" x14ac:dyDescent="0.25">
      <c r="A16" s="4" t="s">
        <v>13</v>
      </c>
      <c r="B16" s="79">
        <f>AVERAGE(F16:R16)</f>
        <v>-5.1930159614938035E-2</v>
      </c>
      <c r="C16" s="79">
        <f>MIN(F16:R16)</f>
        <v>-0.6</v>
      </c>
      <c r="D16" s="79">
        <f>MAX(F16:R16)</f>
        <v>0.72435738064800004</v>
      </c>
      <c r="E16" s="176"/>
      <c r="F16" s="78"/>
      <c r="G16" s="254"/>
      <c r="H16" s="259">
        <v>-0.40697377228605669</v>
      </c>
      <c r="I16" s="127">
        <v>-0.4907293836419746</v>
      </c>
      <c r="J16" s="296">
        <v>0.72435738064800004</v>
      </c>
      <c r="K16" s="291">
        <v>-0.3</v>
      </c>
      <c r="L16" s="310">
        <v>0.7</v>
      </c>
      <c r="M16" s="78"/>
      <c r="N16" s="285">
        <v>-0.3</v>
      </c>
      <c r="O16" s="78">
        <v>-0.6</v>
      </c>
      <c r="P16" s="270">
        <v>0.1</v>
      </c>
      <c r="Q16" s="340">
        <v>-0.25973011451093797</v>
      </c>
      <c r="R16" s="127">
        <v>0.31377429364158899</v>
      </c>
      <c r="S16" s="132"/>
    </row>
    <row r="17" spans="1:19" x14ac:dyDescent="0.25">
      <c r="A17" s="4" t="s">
        <v>14</v>
      </c>
      <c r="B17" s="79">
        <f>AVERAGE(F17:R17)</f>
        <v>0.41150687883705434</v>
      </c>
      <c r="C17" s="79">
        <f>MIN(F17:R17)</f>
        <v>-2.2327112998799998E-3</v>
      </c>
      <c r="D17" s="79">
        <f>MAX(F17:R17)</f>
        <v>1</v>
      </c>
      <c r="E17" s="176"/>
      <c r="F17" s="78"/>
      <c r="G17" s="254"/>
      <c r="H17" s="259">
        <v>0.25349215728097446</v>
      </c>
      <c r="I17" s="127">
        <v>0.31350258593002528</v>
      </c>
      <c r="J17" s="296">
        <f>-0.00223271129988</f>
        <v>-2.2327112998799998E-3</v>
      </c>
      <c r="K17" s="291"/>
      <c r="L17" s="310">
        <v>1</v>
      </c>
      <c r="M17" s="78"/>
      <c r="N17" s="112">
        <v>0.4</v>
      </c>
      <c r="O17" s="78">
        <v>0.4</v>
      </c>
      <c r="P17" s="271">
        <v>0.4</v>
      </c>
      <c r="Q17" s="340">
        <v>0.37512551683973416</v>
      </c>
      <c r="R17" s="127">
        <v>0.563674360782635</v>
      </c>
      <c r="S17" s="132"/>
    </row>
    <row r="18" spans="1:19" x14ac:dyDescent="0.25">
      <c r="A18" s="4"/>
      <c r="B18" s="79"/>
      <c r="C18" s="79"/>
      <c r="D18" s="79"/>
      <c r="E18" s="176"/>
      <c r="F18" s="78"/>
      <c r="G18" s="254"/>
      <c r="H18" s="259"/>
      <c r="I18" s="321"/>
      <c r="J18" s="296"/>
      <c r="K18" s="291"/>
      <c r="L18" s="306"/>
      <c r="M18" s="78"/>
      <c r="N18" s="285"/>
      <c r="O18" s="78"/>
      <c r="P18" s="270"/>
      <c r="Q18" s="341"/>
      <c r="R18" s="127"/>
      <c r="S18" s="132"/>
    </row>
    <row r="19" spans="1:19" x14ac:dyDescent="0.25">
      <c r="A19" s="9" t="s">
        <v>15</v>
      </c>
      <c r="B19" s="87"/>
      <c r="C19" s="87"/>
      <c r="D19" s="87"/>
      <c r="E19" s="88"/>
      <c r="F19" s="78"/>
      <c r="G19" s="254"/>
      <c r="H19" s="259"/>
      <c r="I19" s="321"/>
      <c r="J19" s="296"/>
      <c r="K19" s="291"/>
      <c r="L19" s="306"/>
      <c r="M19" s="78"/>
      <c r="N19" s="285"/>
      <c r="O19" s="78"/>
      <c r="P19" s="270"/>
      <c r="Q19" s="341"/>
      <c r="R19" s="127"/>
      <c r="S19" s="132"/>
    </row>
    <row r="20" spans="1:19" x14ac:dyDescent="0.25">
      <c r="A20" s="4" t="s">
        <v>16</v>
      </c>
      <c r="B20" s="79">
        <f>AVERAGE(F20:R20)</f>
        <v>1.0978701406187856</v>
      </c>
      <c r="C20" s="79">
        <f>MIN(F20:R20)</f>
        <v>0.7</v>
      </c>
      <c r="D20" s="79">
        <f>MAX(F20:R20)</f>
        <v>1.3</v>
      </c>
      <c r="E20" s="176"/>
      <c r="F20" s="78"/>
      <c r="G20" s="254"/>
      <c r="H20" s="259"/>
      <c r="I20" s="135"/>
      <c r="J20" s="296"/>
      <c r="K20" s="291"/>
      <c r="L20" s="306"/>
      <c r="M20" s="78"/>
      <c r="N20" s="112">
        <v>1.3</v>
      </c>
      <c r="O20" s="78">
        <v>0.7</v>
      </c>
      <c r="P20" s="271">
        <v>1.2</v>
      </c>
      <c r="Q20" s="340">
        <v>1.0776070425437576</v>
      </c>
      <c r="R20" s="127">
        <v>1.2117436605501699</v>
      </c>
      <c r="S20" s="132"/>
    </row>
    <row r="21" spans="1:19" x14ac:dyDescent="0.25">
      <c r="A21" s="4" t="s">
        <v>17</v>
      </c>
      <c r="B21" s="79">
        <f>AVERAGE(F21:R21)</f>
        <v>6.512271826820343</v>
      </c>
      <c r="C21" s="79">
        <f>MIN(F21:R21)</f>
        <v>6.3544428708668317</v>
      </c>
      <c r="D21" s="79">
        <f>MAX(F21:R21)</f>
        <v>6.7</v>
      </c>
      <c r="E21" s="176"/>
      <c r="F21" s="78"/>
      <c r="G21" s="254"/>
      <c r="H21" s="259">
        <v>6.3544428708668317</v>
      </c>
      <c r="I21" s="135">
        <v>6.6577022916547195</v>
      </c>
      <c r="J21" s="296">
        <v>6.5162918118800004</v>
      </c>
      <c r="K21" s="291">
        <v>6.7</v>
      </c>
      <c r="L21" s="306">
        <v>6.5</v>
      </c>
      <c r="M21" s="78"/>
      <c r="N21" s="285">
        <v>6.5</v>
      </c>
      <c r="O21" s="78">
        <v>6.4</v>
      </c>
      <c r="P21" s="270">
        <v>6.6</v>
      </c>
      <c r="Q21" s="340">
        <v>6.3929175235941607</v>
      </c>
      <c r="R21" s="127">
        <v>6.5013637702077203</v>
      </c>
      <c r="S21" s="132"/>
    </row>
    <row r="22" spans="1:19" x14ac:dyDescent="0.25">
      <c r="A22" s="4"/>
      <c r="B22" s="79"/>
      <c r="C22" s="79"/>
      <c r="D22" s="79"/>
      <c r="E22" s="176"/>
      <c r="F22" s="78"/>
      <c r="G22" s="254"/>
      <c r="H22" s="259"/>
      <c r="I22" s="135"/>
      <c r="J22" s="296"/>
      <c r="K22" s="291"/>
      <c r="L22" s="306"/>
      <c r="M22" s="78"/>
      <c r="N22" s="285"/>
      <c r="O22" s="78"/>
      <c r="P22" s="270"/>
      <c r="Q22" s="341"/>
      <c r="R22" s="127"/>
      <c r="S22" s="132"/>
    </row>
    <row r="23" spans="1:19" x14ac:dyDescent="0.25">
      <c r="A23" s="9" t="s">
        <v>18</v>
      </c>
      <c r="B23" s="87"/>
      <c r="C23" s="87"/>
      <c r="D23" s="87"/>
      <c r="E23" s="88"/>
      <c r="F23" s="78"/>
      <c r="G23" s="254"/>
      <c r="H23" s="259"/>
      <c r="I23" s="135"/>
      <c r="J23" s="296"/>
      <c r="K23" s="291"/>
      <c r="L23" s="306"/>
      <c r="M23" s="78"/>
      <c r="N23" s="285"/>
      <c r="O23" s="78"/>
      <c r="P23" s="270"/>
      <c r="Q23" s="341"/>
      <c r="R23" s="127"/>
      <c r="S23" s="132"/>
    </row>
    <row r="24" spans="1:19" x14ac:dyDescent="0.25">
      <c r="A24" s="237" t="s">
        <v>44</v>
      </c>
      <c r="B24" s="79">
        <f>AVERAGE(F24:R24)</f>
        <v>5.606698964487915</v>
      </c>
      <c r="C24" s="79">
        <f>MIN(F24:R24)</f>
        <v>5.3</v>
      </c>
      <c r="D24" s="79">
        <f>MAX(F24:R24)</f>
        <v>6</v>
      </c>
      <c r="E24" s="176"/>
      <c r="F24" s="78">
        <v>6</v>
      </c>
      <c r="G24" s="254">
        <v>5.6</v>
      </c>
      <c r="H24" s="259">
        <v>5.6585319099571763</v>
      </c>
      <c r="I24" s="135">
        <v>5.5</v>
      </c>
      <c r="J24" s="296">
        <v>5.7</v>
      </c>
      <c r="K24" s="291">
        <v>5.6</v>
      </c>
      <c r="L24" s="306">
        <v>5.3</v>
      </c>
      <c r="M24" s="78">
        <v>5.7</v>
      </c>
      <c r="N24" s="285">
        <v>5.7</v>
      </c>
      <c r="O24" s="78">
        <v>5.4</v>
      </c>
      <c r="P24" s="270">
        <v>5.6</v>
      </c>
      <c r="Q24" s="340">
        <v>5.5530253240428245</v>
      </c>
      <c r="R24" s="127">
        <v>5.57552930434289</v>
      </c>
      <c r="S24" s="132"/>
    </row>
    <row r="25" spans="1:19" s="213" customFormat="1" x14ac:dyDescent="0.25">
      <c r="A25" s="126" t="s">
        <v>45</v>
      </c>
      <c r="B25" s="173">
        <f>AVERAGE(F25:R25)</f>
        <v>5.0515580452036506</v>
      </c>
      <c r="C25" s="173">
        <f>MIN(F25:R25)</f>
        <v>4.9000000000000004</v>
      </c>
      <c r="D25" s="173">
        <f>MAX(F25:R25)</f>
        <v>5.0999999999999996</v>
      </c>
      <c r="E25" s="234"/>
      <c r="F25" s="332"/>
      <c r="G25" s="254"/>
      <c r="H25" s="259"/>
      <c r="I25" s="135"/>
      <c r="J25" s="296">
        <v>5.0503127352800004</v>
      </c>
      <c r="K25" s="291">
        <v>5</v>
      </c>
      <c r="L25" s="306">
        <v>4.9000000000000004</v>
      </c>
      <c r="M25" s="78"/>
      <c r="N25" s="112">
        <v>5.0999999999999996</v>
      </c>
      <c r="O25" s="78">
        <v>5.0999999999999996</v>
      </c>
      <c r="P25" s="271">
        <v>5.0999999999999996</v>
      </c>
      <c r="Q25" s="340">
        <v>5.0934237524974861</v>
      </c>
      <c r="R25" s="127">
        <v>5.0687278738517101</v>
      </c>
      <c r="S25" s="132"/>
    </row>
    <row r="26" spans="1:19" x14ac:dyDescent="0.25">
      <c r="A26" s="4" t="s">
        <v>19</v>
      </c>
      <c r="B26" s="79">
        <f>AVERAGE(F26:R26)</f>
        <v>5.5561060010139229</v>
      </c>
      <c r="C26" s="79">
        <f>MIN(F26:R26)</f>
        <v>5.3</v>
      </c>
      <c r="D26" s="79">
        <f>MAX(F26:R26)</f>
        <v>5.7293296218490664</v>
      </c>
      <c r="E26" s="176"/>
      <c r="F26" s="332"/>
      <c r="G26" s="102"/>
      <c r="H26" s="259">
        <v>5.7293296218490664</v>
      </c>
      <c r="I26" s="135"/>
      <c r="J26" s="296"/>
      <c r="K26" s="291"/>
      <c r="L26" s="306"/>
      <c r="M26" s="78"/>
      <c r="N26" s="285">
        <v>5.3</v>
      </c>
      <c r="O26" s="78"/>
      <c r="P26" s="270"/>
      <c r="Q26" s="340">
        <v>5.5359956875562055</v>
      </c>
      <c r="R26" s="127">
        <v>5.65909869465042</v>
      </c>
      <c r="S26" s="132"/>
    </row>
    <row r="27" spans="1:19" x14ac:dyDescent="0.25">
      <c r="A27" s="4"/>
      <c r="B27" s="79"/>
      <c r="C27" s="79"/>
      <c r="D27" s="79"/>
      <c r="E27" s="176"/>
      <c r="F27" s="332"/>
      <c r="G27" s="102"/>
      <c r="H27" s="259"/>
      <c r="I27" s="78"/>
      <c r="J27" s="296"/>
      <c r="K27" s="291"/>
      <c r="L27" s="306"/>
      <c r="M27" s="78"/>
      <c r="N27" s="285"/>
      <c r="O27" s="78"/>
      <c r="P27" s="270"/>
      <c r="Q27" s="341"/>
      <c r="R27" s="127"/>
      <c r="S27" s="132"/>
    </row>
    <row r="28" spans="1:19" x14ac:dyDescent="0.25">
      <c r="A28" s="9" t="s">
        <v>20</v>
      </c>
      <c r="B28" s="79">
        <f>AVERAGE(F28:R28)</f>
        <v>1.4889730160885175</v>
      </c>
      <c r="C28" s="79">
        <f>MIN(F28:R28)</f>
        <v>0.6</v>
      </c>
      <c r="D28" s="79">
        <f>MAX(F28:R28)</f>
        <v>3.8809536168642382</v>
      </c>
      <c r="E28" s="88"/>
      <c r="F28" s="332"/>
      <c r="G28" s="102"/>
      <c r="H28" s="259">
        <v>0.81471518796548315</v>
      </c>
      <c r="I28" s="135">
        <v>3.8809536168642382</v>
      </c>
      <c r="J28" s="296">
        <v>0.6</v>
      </c>
      <c r="K28" s="291">
        <v>1.9</v>
      </c>
      <c r="L28" s="306"/>
      <c r="M28" s="78"/>
      <c r="N28" s="285"/>
      <c r="O28" s="78"/>
      <c r="P28" s="270">
        <v>1.4</v>
      </c>
      <c r="Q28" s="340">
        <v>0.70219184064088302</v>
      </c>
      <c r="R28" s="127">
        <v>1.12495046714902</v>
      </c>
      <c r="S28" s="132"/>
    </row>
    <row r="29" spans="1:19" x14ac:dyDescent="0.25">
      <c r="A29" s="4"/>
      <c r="B29" s="79"/>
      <c r="C29" s="79"/>
      <c r="D29" s="79"/>
      <c r="E29" s="176"/>
      <c r="F29" s="332"/>
      <c r="G29" s="102"/>
      <c r="H29" s="259"/>
      <c r="I29" s="135"/>
      <c r="J29" s="296"/>
      <c r="K29" s="291"/>
      <c r="L29" s="306"/>
      <c r="M29" s="250"/>
      <c r="N29" s="285"/>
      <c r="O29" s="78"/>
      <c r="P29" s="270"/>
      <c r="Q29" s="341"/>
      <c r="R29" s="127"/>
      <c r="S29" s="132"/>
    </row>
    <row r="30" spans="1:19" x14ac:dyDescent="0.25">
      <c r="A30" s="9" t="s">
        <v>21</v>
      </c>
      <c r="B30" s="87"/>
      <c r="C30" s="87"/>
      <c r="D30" s="87"/>
      <c r="E30" s="88"/>
      <c r="F30" s="332"/>
      <c r="G30" s="102"/>
      <c r="H30" s="259"/>
      <c r="I30" s="135"/>
      <c r="J30" s="296"/>
      <c r="K30" s="291"/>
      <c r="L30" s="306"/>
      <c r="M30" s="250"/>
      <c r="N30" s="285"/>
      <c r="O30" s="78"/>
      <c r="P30" s="270"/>
      <c r="Q30" s="341"/>
      <c r="R30" s="127"/>
      <c r="S30" s="132"/>
    </row>
    <row r="31" spans="1:19" x14ac:dyDescent="0.25">
      <c r="A31" s="10" t="s">
        <v>22</v>
      </c>
      <c r="B31" s="79">
        <f>AVERAGE(F31:R31)</f>
        <v>-3.3655337629895592</v>
      </c>
      <c r="C31" s="79">
        <f>MIN(F31:R31)</f>
        <v>-3.9</v>
      </c>
      <c r="D31" s="79">
        <f>MAX(F31:R31)</f>
        <v>-3</v>
      </c>
      <c r="E31" s="89"/>
      <c r="F31" s="332"/>
      <c r="G31" s="102"/>
      <c r="H31" s="259">
        <v>-3.2545496549238071</v>
      </c>
      <c r="I31" s="135">
        <v>-3.6030412845913546</v>
      </c>
      <c r="J31" s="296">
        <f>-3.5</f>
        <v>-3.5</v>
      </c>
      <c r="K31" s="291">
        <v>-3.2</v>
      </c>
      <c r="L31" s="306">
        <v>-3.9</v>
      </c>
      <c r="M31" s="224"/>
      <c r="N31" s="173">
        <v>-3</v>
      </c>
      <c r="O31" s="78"/>
      <c r="P31" s="270">
        <v>-3.5</v>
      </c>
      <c r="Q31" s="340">
        <v>-3.1263869978509331</v>
      </c>
      <c r="R31" s="127">
        <v>-3.2058259295399401</v>
      </c>
      <c r="S31" s="132"/>
    </row>
    <row r="32" spans="1:19" x14ac:dyDescent="0.25">
      <c r="A32" s="10" t="s">
        <v>23</v>
      </c>
      <c r="B32" s="79">
        <f>AVERAGE(F32:R32)</f>
        <v>-1.6073134927920858</v>
      </c>
      <c r="C32" s="79">
        <f>MIN(F32:R32)</f>
        <v>-1.9052851683937633</v>
      </c>
      <c r="D32" s="79">
        <f>MAX(F32:R32)</f>
        <v>-1.4751302509064104</v>
      </c>
      <c r="E32" s="89"/>
      <c r="F32" s="332"/>
      <c r="G32" s="102"/>
      <c r="H32" s="259">
        <v>-1.5172266929098588</v>
      </c>
      <c r="I32" s="135">
        <v>-1.9052851683937633</v>
      </c>
      <c r="J32" s="296"/>
      <c r="K32" s="291"/>
      <c r="L32" s="306"/>
      <c r="M32" s="224"/>
      <c r="N32" s="285"/>
      <c r="O32" s="78"/>
      <c r="P32" s="268"/>
      <c r="Q32" s="340">
        <v>-1.4751302509064104</v>
      </c>
      <c r="R32" s="127">
        <v>-1.5316118589583101</v>
      </c>
      <c r="S32" s="132"/>
    </row>
    <row r="33" spans="1:19" x14ac:dyDescent="0.25">
      <c r="A33" s="11" t="s">
        <v>24</v>
      </c>
      <c r="B33" s="81">
        <f>AVERAGE(F33:R33)</f>
        <v>90.994719311753087</v>
      </c>
      <c r="C33" s="81">
        <f>MIN(F33:R33)</f>
        <v>88.992698773656997</v>
      </c>
      <c r="D33" s="81">
        <f>MAX(F33:R33)</f>
        <v>94.392102779766915</v>
      </c>
      <c r="E33" s="89"/>
      <c r="F33" s="331"/>
      <c r="G33" s="103"/>
      <c r="H33" s="258">
        <v>90.266659973842465</v>
      </c>
      <c r="I33" s="136">
        <v>94.392102779766915</v>
      </c>
      <c r="J33" s="297">
        <v>91.9</v>
      </c>
      <c r="K33" s="292">
        <v>91.7</v>
      </c>
      <c r="L33" s="307">
        <v>92.2</v>
      </c>
      <c r="M33" s="225"/>
      <c r="N33" s="286">
        <v>89.2</v>
      </c>
      <c r="O33" s="81"/>
      <c r="P33" s="269">
        <v>89</v>
      </c>
      <c r="Q33" s="342">
        <v>91.301012278511436</v>
      </c>
      <c r="R33" s="139">
        <v>88.992698773656997</v>
      </c>
      <c r="S33" s="132"/>
    </row>
    <row r="34" spans="1:19" s="186" customFormat="1" x14ac:dyDescent="0.25">
      <c r="A34" s="18"/>
      <c r="B34" s="176"/>
      <c r="C34" s="176"/>
      <c r="D34" s="176"/>
      <c r="E34" s="89"/>
      <c r="F34" s="200"/>
      <c r="G34" s="93"/>
      <c r="H34" s="205"/>
      <c r="I34" s="200"/>
      <c r="J34" s="206"/>
      <c r="K34" s="200"/>
      <c r="L34" s="200"/>
      <c r="M34" s="221"/>
      <c r="N34" s="200"/>
      <c r="O34" s="176"/>
      <c r="P34" s="200"/>
      <c r="Q34" s="265"/>
      <c r="R34" s="243"/>
      <c r="S34" s="132"/>
    </row>
    <row r="35" spans="1:19" s="186" customFormat="1" x14ac:dyDescent="0.25">
      <c r="A35" s="18"/>
      <c r="B35" s="176"/>
      <c r="C35" s="176"/>
      <c r="D35" s="176"/>
      <c r="E35" s="89"/>
      <c r="F35" s="200"/>
      <c r="G35" s="93"/>
      <c r="H35" s="205"/>
      <c r="I35" s="200"/>
      <c r="J35" s="206"/>
      <c r="K35" s="200"/>
      <c r="L35" s="200"/>
      <c r="M35" s="221"/>
      <c r="N35" s="200"/>
      <c r="O35" s="176"/>
      <c r="P35" s="200"/>
      <c r="Q35" s="265"/>
      <c r="R35" s="243"/>
      <c r="S35" s="132"/>
    </row>
    <row r="36" spans="1:19" s="186" customFormat="1" x14ac:dyDescent="0.25">
      <c r="A36" s="17" t="s">
        <v>28</v>
      </c>
      <c r="B36" s="90"/>
      <c r="C36" s="90"/>
      <c r="D36" s="90"/>
      <c r="E36" s="88"/>
      <c r="F36" s="91"/>
      <c r="G36" s="91"/>
      <c r="H36" s="91"/>
      <c r="I36" s="91"/>
      <c r="J36" s="138"/>
      <c r="K36" s="91"/>
      <c r="L36" s="91"/>
      <c r="M36" s="222"/>
      <c r="N36" s="91"/>
      <c r="O36" s="91"/>
      <c r="P36" s="91"/>
      <c r="Q36" s="100"/>
      <c r="R36" s="242"/>
      <c r="S36" s="132"/>
    </row>
    <row r="37" spans="1:19" s="186" customFormat="1" x14ac:dyDescent="0.25">
      <c r="A37" s="78" t="str">
        <f>Belgium!A37</f>
        <v>2023Q3</v>
      </c>
      <c r="B37" s="173">
        <f>AVERAGE(F37:R37)</f>
        <v>5.3750805431491813E-2</v>
      </c>
      <c r="C37" s="173">
        <f>MIN(F37:R37)</f>
        <v>-0.2</v>
      </c>
      <c r="D37" s="173">
        <f>MAX(F37:R37)</f>
        <v>0.4</v>
      </c>
      <c r="E37" s="93"/>
      <c r="F37" s="102">
        <v>0</v>
      </c>
      <c r="G37" s="102">
        <v>0</v>
      </c>
      <c r="H37" s="102">
        <v>-0.2</v>
      </c>
      <c r="I37" s="141">
        <v>0</v>
      </c>
      <c r="J37" s="210">
        <v>0.1</v>
      </c>
      <c r="K37" s="102">
        <v>0.2</v>
      </c>
      <c r="L37" s="116">
        <v>0.2</v>
      </c>
      <c r="M37" s="173">
        <v>0.1</v>
      </c>
      <c r="N37" s="102">
        <v>-0.2</v>
      </c>
      <c r="O37" s="102">
        <v>0.1</v>
      </c>
      <c r="P37" s="102">
        <v>0</v>
      </c>
      <c r="Q37" s="101">
        <v>0.4</v>
      </c>
      <c r="R37" s="244">
        <v>-1.23952939060645E-3</v>
      </c>
      <c r="S37" s="132"/>
    </row>
    <row r="38" spans="1:19" s="186" customFormat="1" x14ac:dyDescent="0.25">
      <c r="A38" s="78" t="str">
        <f>Belgium!A38</f>
        <v>2023Q4</v>
      </c>
      <c r="B38" s="81">
        <f>AVERAGE(F38:R38)</f>
        <v>4.8204547349191149E-2</v>
      </c>
      <c r="C38" s="81">
        <f>MIN(F38:R38)</f>
        <v>-0.3</v>
      </c>
      <c r="D38" s="81">
        <f>MAX(F38:R38)</f>
        <v>0.2</v>
      </c>
      <c r="E38" s="93"/>
      <c r="F38" s="103">
        <v>0</v>
      </c>
      <c r="G38" s="103">
        <v>0</v>
      </c>
      <c r="H38" s="103">
        <v>-0.3</v>
      </c>
      <c r="I38" s="142">
        <v>0.1</v>
      </c>
      <c r="J38" s="211">
        <v>0</v>
      </c>
      <c r="K38" s="114">
        <v>0.1</v>
      </c>
      <c r="L38" s="140">
        <v>0</v>
      </c>
      <c r="M38" s="81">
        <v>0</v>
      </c>
      <c r="N38" s="103">
        <v>0</v>
      </c>
      <c r="O38" s="103">
        <v>0.2</v>
      </c>
      <c r="P38" s="103">
        <v>0.2</v>
      </c>
      <c r="Q38" s="266">
        <v>0.2</v>
      </c>
      <c r="R38" s="245">
        <v>0.126659115539485</v>
      </c>
      <c r="S38" s="132"/>
    </row>
    <row r="39" spans="1:19" x14ac:dyDescent="0.25">
      <c r="A39" s="21"/>
      <c r="B39" s="18"/>
      <c r="C39" s="18"/>
      <c r="D39" s="18"/>
      <c r="E39" s="215"/>
      <c r="M39" s="154"/>
      <c r="Q39" s="158"/>
      <c r="R39" s="246"/>
      <c r="S39" s="132"/>
    </row>
    <row r="40" spans="1:19" s="155" customFormat="1" x14ac:dyDescent="0.25">
      <c r="A40" s="18"/>
      <c r="B40" s="18"/>
      <c r="C40" s="18"/>
      <c r="D40" s="18"/>
      <c r="E40" s="215"/>
      <c r="J40" s="201"/>
      <c r="M40" s="154"/>
      <c r="Q40" s="158"/>
      <c r="R40" s="246"/>
      <c r="S40" s="132"/>
    </row>
    <row r="41" spans="1:19" s="155" customFormat="1" x14ac:dyDescent="0.25">
      <c r="A41" s="22">
        <f>Belgium!A41</f>
        <v>2024</v>
      </c>
      <c r="B41" s="96"/>
      <c r="C41" s="96"/>
      <c r="D41" s="96"/>
      <c r="E41" s="97"/>
      <c r="F41" s="91"/>
      <c r="G41" s="91"/>
      <c r="H41" s="150"/>
      <c r="I41" s="91"/>
      <c r="J41" s="138"/>
      <c r="K41" s="91"/>
      <c r="L41" s="92"/>
      <c r="M41" s="223"/>
      <c r="N41" s="91"/>
      <c r="O41" s="92"/>
      <c r="P41" s="91"/>
      <c r="Q41" s="100"/>
      <c r="R41" s="242"/>
      <c r="S41" s="132"/>
    </row>
    <row r="42" spans="1:19" s="155" customFormat="1" x14ac:dyDescent="0.25">
      <c r="A42" s="4"/>
      <c r="B42" s="160"/>
      <c r="C42" s="160"/>
      <c r="D42" s="160"/>
      <c r="E42" s="176"/>
      <c r="F42" s="102"/>
      <c r="G42" s="102"/>
      <c r="H42" s="93"/>
      <c r="I42" s="102"/>
      <c r="J42" s="135"/>
      <c r="K42" s="102"/>
      <c r="L42" s="93"/>
      <c r="M42" s="176"/>
      <c r="N42" s="102"/>
      <c r="O42" s="93"/>
      <c r="P42" s="102"/>
      <c r="Q42" s="101"/>
      <c r="R42" s="127"/>
      <c r="S42" s="132"/>
    </row>
    <row r="43" spans="1:19" s="155" customFormat="1" x14ac:dyDescent="0.25">
      <c r="A43" s="9" t="s">
        <v>3</v>
      </c>
      <c r="B43" s="87"/>
      <c r="C43" s="87"/>
      <c r="D43" s="87"/>
      <c r="E43" s="88"/>
      <c r="F43" s="102"/>
      <c r="G43" s="102"/>
      <c r="H43" s="102"/>
      <c r="I43" s="116"/>
      <c r="J43" s="135"/>
      <c r="K43" s="102"/>
      <c r="L43" s="93"/>
      <c r="M43" s="176"/>
      <c r="N43" s="102"/>
      <c r="O43" s="93"/>
      <c r="P43" s="141"/>
      <c r="Q43" s="101"/>
      <c r="R43" s="127"/>
      <c r="S43" s="132"/>
    </row>
    <row r="44" spans="1:19" s="155" customFormat="1" x14ac:dyDescent="0.25">
      <c r="A44" s="4" t="s">
        <v>4</v>
      </c>
      <c r="B44" s="160">
        <f>AVERAGE(F44:R44)</f>
        <v>0.76294113904983896</v>
      </c>
      <c r="C44" s="160">
        <f>MIN(F44:R44)</f>
        <v>-0.13298943140624964</v>
      </c>
      <c r="D44" s="160">
        <f>MAX(F44:R44)</f>
        <v>1.2</v>
      </c>
      <c r="E44" s="176"/>
      <c r="F44" s="78">
        <v>0.9</v>
      </c>
      <c r="G44" s="78">
        <v>0.9</v>
      </c>
      <c r="H44" s="173">
        <v>-0.13298943140624964</v>
      </c>
      <c r="I44" s="328">
        <v>1.01685726796783</v>
      </c>
      <c r="J44" s="101">
        <v>0.45010180089899998</v>
      </c>
      <c r="K44" s="293">
        <v>0.7</v>
      </c>
      <c r="L44" s="308">
        <v>0.6</v>
      </c>
      <c r="M44" s="78">
        <v>0.7</v>
      </c>
      <c r="N44" s="289">
        <v>0.7</v>
      </c>
      <c r="O44" s="78">
        <v>1.2</v>
      </c>
      <c r="P44" s="272">
        <v>1</v>
      </c>
      <c r="Q44" s="340">
        <v>0.85374554450395734</v>
      </c>
      <c r="R44" s="127">
        <v>1.03051962568337</v>
      </c>
      <c r="S44" s="132"/>
    </row>
    <row r="45" spans="1:19" s="155" customFormat="1" x14ac:dyDescent="0.25">
      <c r="A45" s="4" t="s">
        <v>5</v>
      </c>
      <c r="B45" s="160">
        <f>AVERAGE(F45:R45)</f>
        <v>1.1581766850236028</v>
      </c>
      <c r="C45" s="160">
        <f>MIN(F45:R45)</f>
        <v>0.49361244046768338</v>
      </c>
      <c r="D45" s="160">
        <f>MAX(F45:R45)</f>
        <v>1.5645221339142701</v>
      </c>
      <c r="E45" s="176"/>
      <c r="F45" s="78"/>
      <c r="G45" s="78"/>
      <c r="H45" s="173">
        <v>0.49361244046768338</v>
      </c>
      <c r="I45" s="328">
        <v>1.2187077989836093</v>
      </c>
      <c r="J45" s="101">
        <v>1.35098059999</v>
      </c>
      <c r="K45" s="293">
        <v>1.2</v>
      </c>
      <c r="L45" s="308">
        <v>1</v>
      </c>
      <c r="M45" s="78"/>
      <c r="N45" s="289">
        <v>1.1000000000000001</v>
      </c>
      <c r="O45" s="78">
        <v>1</v>
      </c>
      <c r="P45" s="272">
        <v>1.5</v>
      </c>
      <c r="Q45" s="340">
        <v>1.1539438768804646</v>
      </c>
      <c r="R45" s="127">
        <v>1.5645221339142701</v>
      </c>
      <c r="S45" s="132"/>
    </row>
    <row r="46" spans="1:19" s="155" customFormat="1" x14ac:dyDescent="0.25">
      <c r="A46" s="4" t="s">
        <v>6</v>
      </c>
      <c r="B46" s="160">
        <f>AVERAGE(F46:R46)</f>
        <v>0.99461412877626021</v>
      </c>
      <c r="C46" s="160">
        <f>MIN(F46:R46)</f>
        <v>0.3</v>
      </c>
      <c r="D46" s="160">
        <f>MAX(F46:R46)</f>
        <v>1.6</v>
      </c>
      <c r="E46" s="176"/>
      <c r="F46" s="78"/>
      <c r="G46" s="78"/>
      <c r="H46" s="173">
        <v>0.76317260841505252</v>
      </c>
      <c r="I46" s="329">
        <v>0.83025242422010148</v>
      </c>
      <c r="J46" s="101">
        <v>1.1297840435199999</v>
      </c>
      <c r="K46" s="295">
        <v>0.3</v>
      </c>
      <c r="L46" s="112">
        <v>1.3</v>
      </c>
      <c r="M46" s="78"/>
      <c r="N46" s="290">
        <v>1</v>
      </c>
      <c r="O46" s="78">
        <v>1.2</v>
      </c>
      <c r="P46" s="273">
        <v>1.6</v>
      </c>
      <c r="Q46" s="340">
        <v>0.77113067625253873</v>
      </c>
      <c r="R46" s="127">
        <v>1.0518015353549099</v>
      </c>
      <c r="S46" s="132"/>
    </row>
    <row r="47" spans="1:19" s="155" customFormat="1" x14ac:dyDescent="0.25">
      <c r="A47" s="4" t="s">
        <v>7</v>
      </c>
      <c r="B47" s="160">
        <f>AVERAGE(F47:R47)</f>
        <v>0.18216726306791786</v>
      </c>
      <c r="C47" s="160">
        <f>MIN(F47:R47)</f>
        <v>-1.90616584622</v>
      </c>
      <c r="D47" s="160">
        <f>MAX(F47:R47)</f>
        <v>1.8</v>
      </c>
      <c r="E47" s="176"/>
      <c r="F47" s="78"/>
      <c r="G47" s="78"/>
      <c r="H47" s="173">
        <v>-0.10243889492647096</v>
      </c>
      <c r="I47" s="329">
        <v>1.2865126581458997</v>
      </c>
      <c r="J47" s="101">
        <f>-1.90616584622</f>
        <v>-1.90616584622</v>
      </c>
      <c r="K47" s="295">
        <v>0.9</v>
      </c>
      <c r="L47" s="112">
        <v>-1.5</v>
      </c>
      <c r="M47" s="78"/>
      <c r="N47" s="290">
        <v>0.7</v>
      </c>
      <c r="O47" s="78">
        <v>1.8</v>
      </c>
      <c r="P47" s="273">
        <v>1</v>
      </c>
      <c r="Q47" s="341">
        <v>0</v>
      </c>
      <c r="R47" s="127">
        <v>-0.35623528632024998</v>
      </c>
      <c r="S47" s="132"/>
    </row>
    <row r="48" spans="1:19" s="155" customFormat="1" x14ac:dyDescent="0.25">
      <c r="A48" s="4" t="s">
        <v>8</v>
      </c>
      <c r="B48" s="160">
        <f>AVERAGE(F48:R48)</f>
        <v>6.48242914920354</v>
      </c>
      <c r="C48" s="160">
        <f>MIN(F48:R48)</f>
        <v>6.48242914920354</v>
      </c>
      <c r="D48" s="160">
        <f>MAX(F48:R48)</f>
        <v>6.48242914920354</v>
      </c>
      <c r="E48" s="176"/>
      <c r="F48" s="78"/>
      <c r="G48" s="78"/>
      <c r="H48" s="173"/>
      <c r="I48" s="329"/>
      <c r="J48" s="101"/>
      <c r="K48" s="293"/>
      <c r="L48" s="308"/>
      <c r="M48" s="78"/>
      <c r="N48" s="287"/>
      <c r="O48" s="78"/>
      <c r="P48" s="272"/>
      <c r="Q48" s="341"/>
      <c r="R48" s="127">
        <v>6.48242914920354</v>
      </c>
      <c r="S48" s="132"/>
    </row>
    <row r="49" spans="1:19" s="155" customFormat="1" x14ac:dyDescent="0.25">
      <c r="A49" s="4" t="s">
        <v>9</v>
      </c>
      <c r="B49" s="160">
        <f>AVERAGE(F49:R49)</f>
        <v>-1.02155024205808</v>
      </c>
      <c r="C49" s="160">
        <f>MIN(F49:R49)</f>
        <v>-1.02155024205808</v>
      </c>
      <c r="D49" s="160">
        <f>MAX(F49:R49)</f>
        <v>-1.02155024205808</v>
      </c>
      <c r="E49" s="176"/>
      <c r="F49" s="78"/>
      <c r="G49" s="78"/>
      <c r="H49" s="173"/>
      <c r="I49" s="329"/>
      <c r="J49" s="101"/>
      <c r="K49" s="293"/>
      <c r="L49" s="308"/>
      <c r="M49" s="78"/>
      <c r="N49" s="287"/>
      <c r="O49" s="78"/>
      <c r="P49" s="272"/>
      <c r="Q49" s="341"/>
      <c r="R49" s="127">
        <v>-1.02155024205808</v>
      </c>
      <c r="S49" s="132"/>
    </row>
    <row r="50" spans="1:19" s="155" customFormat="1" x14ac:dyDescent="0.25">
      <c r="A50" s="4" t="s">
        <v>10</v>
      </c>
      <c r="B50" s="160">
        <f>AVERAGE(F50:R50)</f>
        <v>-1.9772468707250952</v>
      </c>
      <c r="C50" s="160">
        <f>MIN(F50:R50)</f>
        <v>-2.6544937414501901</v>
      </c>
      <c r="D50" s="160">
        <f>MAX(F50:R50)</f>
        <v>-1.3</v>
      </c>
      <c r="E50" s="176"/>
      <c r="F50" s="78"/>
      <c r="G50" s="78"/>
      <c r="H50" s="173"/>
      <c r="I50" s="328"/>
      <c r="J50" s="101"/>
      <c r="K50" s="293"/>
      <c r="L50" s="112">
        <v>-1.3</v>
      </c>
      <c r="M50" s="78"/>
      <c r="N50" s="287"/>
      <c r="O50" s="78"/>
      <c r="P50" s="272"/>
      <c r="Q50" s="341"/>
      <c r="R50" s="127">
        <v>-2.6544937414501901</v>
      </c>
      <c r="S50" s="132"/>
    </row>
    <row r="51" spans="1:19" s="155" customFormat="1" x14ac:dyDescent="0.25">
      <c r="A51" s="4" t="s">
        <v>11</v>
      </c>
      <c r="B51" s="160">
        <f>AVERAGE(F51:R51)</f>
        <v>-1.6694258594044567E-2</v>
      </c>
      <c r="C51" s="160">
        <f>MIN(F51:R51)</f>
        <v>-0.2</v>
      </c>
      <c r="D51" s="160">
        <f>MAX(F51:R51)</f>
        <v>0.1</v>
      </c>
      <c r="E51" s="176"/>
      <c r="F51" s="78"/>
      <c r="G51" s="78"/>
      <c r="H51" s="173">
        <v>-0.15187930562806271</v>
      </c>
      <c r="I51" s="329">
        <v>1.1916377660087444E-2</v>
      </c>
      <c r="J51" s="298">
        <v>2.53241715566E-3</v>
      </c>
      <c r="K51" s="293"/>
      <c r="L51" s="112">
        <v>0</v>
      </c>
      <c r="M51" s="78"/>
      <c r="N51" s="287">
        <v>-0.2</v>
      </c>
      <c r="O51" s="78">
        <v>0.1</v>
      </c>
      <c r="P51" s="272">
        <v>0</v>
      </c>
      <c r="Q51" s="341">
        <v>0.1</v>
      </c>
      <c r="R51" s="127">
        <v>-1.2817816534085801E-2</v>
      </c>
      <c r="S51" s="132"/>
    </row>
    <row r="52" spans="1:19" s="155" customFormat="1" x14ac:dyDescent="0.25">
      <c r="A52" s="4" t="s">
        <v>12</v>
      </c>
      <c r="B52" s="160">
        <f>AVERAGE(F52:R52)</f>
        <v>1.6356273868035924</v>
      </c>
      <c r="C52" s="160">
        <f>MIN(F52:R52)</f>
        <v>-0.34587380651419641</v>
      </c>
      <c r="D52" s="160">
        <f>MAX(F52:R52)</f>
        <v>3.8</v>
      </c>
      <c r="E52" s="176"/>
      <c r="F52" s="78"/>
      <c r="G52" s="78"/>
      <c r="H52" s="173">
        <v>-0.34587380651419641</v>
      </c>
      <c r="I52" s="329">
        <v>1.1047488842387043</v>
      </c>
      <c r="J52" s="298">
        <v>0.71144469056899995</v>
      </c>
      <c r="K52" s="293">
        <v>1.7</v>
      </c>
      <c r="L52" s="112">
        <v>3.8</v>
      </c>
      <c r="M52" s="78"/>
      <c r="N52" s="289">
        <v>2</v>
      </c>
      <c r="O52" s="78">
        <v>1.5</v>
      </c>
      <c r="P52" s="272">
        <v>2.1</v>
      </c>
      <c r="Q52" s="340">
        <v>1.276633844561436</v>
      </c>
      <c r="R52" s="127">
        <v>2.5093202551809801</v>
      </c>
      <c r="S52" s="132"/>
    </row>
    <row r="53" spans="1:19" s="155" customFormat="1" x14ac:dyDescent="0.25">
      <c r="A53" s="4" t="s">
        <v>13</v>
      </c>
      <c r="B53" s="160">
        <f>AVERAGE(F53:R53)</f>
        <v>1.8173029057753898</v>
      </c>
      <c r="C53" s="160">
        <f>MIN(F53:R53)</f>
        <v>0.41628548317556024</v>
      </c>
      <c r="D53" s="160">
        <f>MAX(F53:R53)</f>
        <v>3.9</v>
      </c>
      <c r="E53" s="176"/>
      <c r="F53" s="78"/>
      <c r="G53" s="78"/>
      <c r="H53" s="173">
        <v>0.41628548317556024</v>
      </c>
      <c r="I53" s="329">
        <v>1.3769428454019073</v>
      </c>
      <c r="J53" s="298">
        <v>0.91725272008100001</v>
      </c>
      <c r="K53" s="293">
        <v>2.2000000000000002</v>
      </c>
      <c r="L53" s="112">
        <v>3.9</v>
      </c>
      <c r="M53" s="78"/>
      <c r="N53" s="287">
        <v>2.4</v>
      </c>
      <c r="O53" s="78">
        <v>1.8</v>
      </c>
      <c r="P53" s="272">
        <v>2.8</v>
      </c>
      <c r="Q53" s="340">
        <v>1.4006250341024291</v>
      </c>
      <c r="R53" s="127">
        <v>0.96192297499299795</v>
      </c>
      <c r="S53" s="132"/>
    </row>
    <row r="54" spans="1:19" s="155" customFormat="1" x14ac:dyDescent="0.25">
      <c r="A54" s="4" t="s">
        <v>14</v>
      </c>
      <c r="B54" s="160">
        <f>AVERAGE(F54:R54)</f>
        <v>-0.1624333524441379</v>
      </c>
      <c r="C54" s="160">
        <f>MIN(F54:R54)</f>
        <v>-0.9</v>
      </c>
      <c r="D54" s="160">
        <f>MAX(F54:R54)</f>
        <v>0.1</v>
      </c>
      <c r="E54" s="176"/>
      <c r="F54" s="78"/>
      <c r="G54" s="78"/>
      <c r="H54" s="173">
        <v>-0.38058761132780611</v>
      </c>
      <c r="I54" s="329">
        <v>-8.1486697405788858E-2</v>
      </c>
      <c r="J54" s="298">
        <f>-0.0783227836371</f>
        <v>-7.8322783637100005E-2</v>
      </c>
      <c r="K54" s="293"/>
      <c r="L54" s="112">
        <v>0.1</v>
      </c>
      <c r="M54" s="78"/>
      <c r="N54" s="288">
        <v>-0.1</v>
      </c>
      <c r="O54" s="78">
        <v>-0.1</v>
      </c>
      <c r="P54" s="273">
        <v>-0.9</v>
      </c>
      <c r="Q54" s="340">
        <v>-2.9175468509899201E-3</v>
      </c>
      <c r="R54" s="127">
        <v>8.1414467224443898E-2</v>
      </c>
      <c r="S54" s="132"/>
    </row>
    <row r="55" spans="1:19" s="155" customFormat="1" x14ac:dyDescent="0.25">
      <c r="A55" s="4"/>
      <c r="B55" s="160"/>
      <c r="C55" s="160"/>
      <c r="D55" s="160"/>
      <c r="E55" s="176"/>
      <c r="F55" s="78"/>
      <c r="G55" s="78"/>
      <c r="H55" s="173"/>
      <c r="I55" s="327"/>
      <c r="J55" s="298"/>
      <c r="K55" s="293"/>
      <c r="L55" s="308"/>
      <c r="M55" s="78"/>
      <c r="N55" s="287"/>
      <c r="O55" s="78"/>
      <c r="P55" s="272"/>
      <c r="Q55" s="341"/>
      <c r="R55" s="127"/>
      <c r="S55" s="132"/>
    </row>
    <row r="56" spans="1:19" s="155" customFormat="1" x14ac:dyDescent="0.25">
      <c r="A56" s="9" t="s">
        <v>15</v>
      </c>
      <c r="B56" s="87"/>
      <c r="C56" s="87"/>
      <c r="D56" s="87"/>
      <c r="E56" s="88"/>
      <c r="F56" s="78"/>
      <c r="G56" s="78"/>
      <c r="H56" s="173"/>
      <c r="I56" s="327"/>
      <c r="J56" s="298"/>
      <c r="K56" s="293"/>
      <c r="L56" s="308"/>
      <c r="M56" s="78"/>
      <c r="N56" s="287"/>
      <c r="O56" s="78"/>
      <c r="P56" s="272"/>
      <c r="Q56" s="341"/>
      <c r="R56" s="127"/>
      <c r="S56" s="132"/>
    </row>
    <row r="57" spans="1:19" s="155" customFormat="1" x14ac:dyDescent="0.25">
      <c r="A57" s="4" t="s">
        <v>16</v>
      </c>
      <c r="B57" s="160">
        <f>AVERAGE(F57:R57)</f>
        <v>0.41882889757777059</v>
      </c>
      <c r="C57" s="160">
        <f>MIN(F57:R57)</f>
        <v>0.15716243569824895</v>
      </c>
      <c r="D57" s="160">
        <f>MAX(F57:R57)</f>
        <v>0.8</v>
      </c>
      <c r="E57" s="176"/>
      <c r="F57" s="78"/>
      <c r="G57" s="78"/>
      <c r="H57" s="173"/>
      <c r="I57" s="328"/>
      <c r="J57" s="298"/>
      <c r="K57" s="293"/>
      <c r="L57" s="308"/>
      <c r="M57" s="78"/>
      <c r="N57" s="288">
        <v>0.6</v>
      </c>
      <c r="O57" s="78">
        <v>0.8</v>
      </c>
      <c r="P57" s="329">
        <v>0.3</v>
      </c>
      <c r="Q57" s="340">
        <v>0.15716243569824895</v>
      </c>
      <c r="R57" s="127">
        <v>0.236982052190604</v>
      </c>
      <c r="S57" s="132"/>
    </row>
    <row r="58" spans="1:19" s="155" customFormat="1" x14ac:dyDescent="0.25">
      <c r="A58" s="4" t="s">
        <v>17</v>
      </c>
      <c r="B58" s="160">
        <f>AVERAGE(F58:R58)</f>
        <v>6.6716932823149477</v>
      </c>
      <c r="C58" s="160">
        <f>MIN(F58:R58)</f>
        <v>6</v>
      </c>
      <c r="D58" s="160">
        <f>MAX(F58:R58)</f>
        <v>7.4</v>
      </c>
      <c r="E58" s="176"/>
      <c r="F58" s="78"/>
      <c r="G58" s="78"/>
      <c r="H58" s="173">
        <v>6.5834565643192482</v>
      </c>
      <c r="I58" s="328">
        <v>6.8739964419576376</v>
      </c>
      <c r="J58" s="298">
        <v>6.7182708897000003</v>
      </c>
      <c r="K58" s="293">
        <v>7.4</v>
      </c>
      <c r="L58" s="308">
        <v>6.7</v>
      </c>
      <c r="M58" s="78"/>
      <c r="N58" s="287">
        <v>6.5</v>
      </c>
      <c r="O58" s="78">
        <v>6</v>
      </c>
      <c r="P58" s="328">
        <v>7</v>
      </c>
      <c r="Q58" s="340">
        <v>6.2897520136916745</v>
      </c>
      <c r="R58" s="127">
        <v>6.6514569134809101</v>
      </c>
      <c r="S58" s="132"/>
    </row>
    <row r="59" spans="1:19" s="155" customFormat="1" x14ac:dyDescent="0.25">
      <c r="A59" s="4"/>
      <c r="B59" s="160"/>
      <c r="C59" s="160"/>
      <c r="D59" s="160"/>
      <c r="E59" s="176"/>
      <c r="F59" s="78"/>
      <c r="G59" s="78"/>
      <c r="H59" s="173"/>
      <c r="I59" s="329"/>
      <c r="J59" s="298"/>
      <c r="K59" s="293"/>
      <c r="L59" s="308"/>
      <c r="M59" s="78"/>
      <c r="N59" s="287"/>
      <c r="O59" s="78"/>
      <c r="P59" s="177"/>
      <c r="Q59" s="263"/>
      <c r="R59" s="127"/>
      <c r="S59" s="132"/>
    </row>
    <row r="60" spans="1:19" s="155" customFormat="1" x14ac:dyDescent="0.25">
      <c r="A60" s="9" t="s">
        <v>18</v>
      </c>
      <c r="B60" s="87"/>
      <c r="C60" s="87"/>
      <c r="D60" s="87"/>
      <c r="E60" s="88"/>
      <c r="F60" s="78"/>
      <c r="G60" s="78"/>
      <c r="H60" s="173"/>
      <c r="I60" s="329"/>
      <c r="J60" s="298"/>
      <c r="K60" s="293"/>
      <c r="L60" s="308"/>
      <c r="M60" s="78"/>
      <c r="N60" s="287"/>
      <c r="O60" s="78"/>
      <c r="P60" s="177"/>
      <c r="Q60" s="263"/>
      <c r="R60" s="127"/>
      <c r="S60" s="132"/>
    </row>
    <row r="61" spans="1:19" s="155" customFormat="1" x14ac:dyDescent="0.25">
      <c r="A61" s="237" t="s">
        <v>44</v>
      </c>
      <c r="B61" s="160">
        <f>AVERAGE(F61:R61)</f>
        <v>2.8499097193425174</v>
      </c>
      <c r="C61" s="160">
        <f>MIN(F61:R61)</f>
        <v>2.2999999999999998</v>
      </c>
      <c r="D61" s="160">
        <f>MAX(F61:R61)</f>
        <v>3.3</v>
      </c>
      <c r="E61" s="176"/>
      <c r="F61" s="78">
        <v>3</v>
      </c>
      <c r="G61" s="78">
        <v>2.9</v>
      </c>
      <c r="H61" s="173">
        <v>2.4010657043808559</v>
      </c>
      <c r="I61" s="328">
        <v>2.8903778222005259</v>
      </c>
      <c r="J61" s="298">
        <v>2.2999999999999998</v>
      </c>
      <c r="K61" s="293">
        <v>3.1</v>
      </c>
      <c r="L61" s="308">
        <v>2.8</v>
      </c>
      <c r="M61" s="78">
        <v>3.1</v>
      </c>
      <c r="N61" s="287">
        <v>2.6</v>
      </c>
      <c r="O61" s="78">
        <v>3.3</v>
      </c>
      <c r="P61" s="177">
        <v>2.2999999999999998</v>
      </c>
      <c r="Q61" s="262">
        <v>3.1509429571581289</v>
      </c>
      <c r="R61" s="127">
        <v>3.2064398677132102</v>
      </c>
      <c r="S61" s="132"/>
    </row>
    <row r="62" spans="1:19" s="213" customFormat="1" x14ac:dyDescent="0.25">
      <c r="A62" s="126" t="s">
        <v>45</v>
      </c>
      <c r="B62" s="173">
        <f>AVERAGE(F62:R62)</f>
        <v>2.8278539141706212</v>
      </c>
      <c r="C62" s="173">
        <f>MIN(F62:R62)</f>
        <v>2.5</v>
      </c>
      <c r="D62" s="173">
        <f>MAX(F62:R62)</f>
        <v>3.1522525376184709</v>
      </c>
      <c r="E62" s="234"/>
      <c r="F62" s="332"/>
      <c r="G62" s="78"/>
      <c r="H62" s="173"/>
      <c r="I62" s="328"/>
      <c r="J62" s="298">
        <v>2.7</v>
      </c>
      <c r="K62" s="293">
        <v>2.9</v>
      </c>
      <c r="L62" s="308">
        <v>2.7</v>
      </c>
      <c r="M62" s="78"/>
      <c r="N62" s="288">
        <v>2.5</v>
      </c>
      <c r="O62" s="78">
        <v>3.1</v>
      </c>
      <c r="P62" s="303">
        <v>2.7</v>
      </c>
      <c r="Q62" s="262">
        <v>3.1522525376184709</v>
      </c>
      <c r="R62" s="127">
        <v>2.8705787757465</v>
      </c>
      <c r="S62" s="132"/>
    </row>
    <row r="63" spans="1:19" s="155" customFormat="1" x14ac:dyDescent="0.25">
      <c r="A63" s="4" t="s">
        <v>19</v>
      </c>
      <c r="B63" s="160">
        <f>AVERAGE(F63:R63)</f>
        <v>2.8915307319856964</v>
      </c>
      <c r="C63" s="160">
        <f>MIN(F63:R63)</f>
        <v>2.4</v>
      </c>
      <c r="D63" s="160">
        <f>MAX(F63:R63)</f>
        <v>3.0988840243230098</v>
      </c>
      <c r="E63" s="176"/>
      <c r="F63" s="332"/>
      <c r="G63" s="102"/>
      <c r="H63" s="173">
        <v>3.0658165827331052</v>
      </c>
      <c r="I63" s="329"/>
      <c r="J63" s="298"/>
      <c r="K63" s="293"/>
      <c r="L63" s="308"/>
      <c r="M63" s="224"/>
      <c r="N63" s="287">
        <v>2.4</v>
      </c>
      <c r="O63" s="315"/>
      <c r="P63" s="177"/>
      <c r="Q63" s="262">
        <v>3.0014223208866708</v>
      </c>
      <c r="R63" s="127">
        <v>3.0988840243230098</v>
      </c>
      <c r="S63" s="132"/>
    </row>
    <row r="64" spans="1:19" s="155" customFormat="1" x14ac:dyDescent="0.25">
      <c r="A64" s="4"/>
      <c r="B64" s="160"/>
      <c r="C64" s="160"/>
      <c r="D64" s="160"/>
      <c r="E64" s="176"/>
      <c r="F64" s="332"/>
      <c r="G64" s="102"/>
      <c r="H64" s="173"/>
      <c r="J64" s="298"/>
      <c r="K64" s="293"/>
      <c r="L64" s="308"/>
      <c r="M64" s="252"/>
      <c r="N64" s="287"/>
      <c r="O64" s="315"/>
      <c r="P64" s="177"/>
      <c r="Q64" s="263"/>
      <c r="R64" s="127"/>
      <c r="S64" s="132"/>
    </row>
    <row r="65" spans="1:19" s="155" customFormat="1" x14ac:dyDescent="0.25">
      <c r="A65" s="9" t="s">
        <v>20</v>
      </c>
      <c r="B65" s="160">
        <f>AVERAGE(F65:R65)</f>
        <v>1.3372657925547973</v>
      </c>
      <c r="C65" s="160">
        <f>MIN(F65:R65)</f>
        <v>0.99094738485219713</v>
      </c>
      <c r="D65" s="160">
        <f>MAX(F65:R65)</f>
        <v>1.9</v>
      </c>
      <c r="E65" s="88"/>
      <c r="F65" s="332"/>
      <c r="G65" s="102"/>
      <c r="H65" s="173">
        <v>0.99094738485219713</v>
      </c>
      <c r="I65" s="329">
        <v>1.1707317362816856</v>
      </c>
      <c r="J65" s="298">
        <v>1.2</v>
      </c>
      <c r="K65" s="293">
        <v>1.9</v>
      </c>
      <c r="L65" s="308"/>
      <c r="M65" s="224"/>
      <c r="N65" s="287"/>
      <c r="O65" s="315"/>
      <c r="P65" s="177">
        <v>1.7</v>
      </c>
      <c r="Q65" s="262">
        <v>1.0044234830412782</v>
      </c>
      <c r="R65" s="127">
        <v>1.3947579437084201</v>
      </c>
      <c r="S65" s="132"/>
    </row>
    <row r="66" spans="1:19" s="155" customFormat="1" x14ac:dyDescent="0.25">
      <c r="A66" s="4"/>
      <c r="B66" s="160"/>
      <c r="C66" s="160"/>
      <c r="D66" s="160"/>
      <c r="E66" s="176"/>
      <c r="F66" s="332"/>
      <c r="G66" s="102"/>
      <c r="H66" s="173"/>
      <c r="I66" s="328"/>
      <c r="J66" s="298"/>
      <c r="K66" s="293"/>
      <c r="L66" s="308"/>
      <c r="M66" s="252"/>
      <c r="N66" s="312"/>
      <c r="O66" s="151"/>
      <c r="P66" s="177"/>
      <c r="Q66" s="263"/>
      <c r="R66" s="127"/>
      <c r="S66" s="132"/>
    </row>
    <row r="67" spans="1:19" s="155" customFormat="1" x14ac:dyDescent="0.25">
      <c r="A67" s="9" t="s">
        <v>21</v>
      </c>
      <c r="B67" s="87"/>
      <c r="C67" s="87"/>
      <c r="D67" s="87"/>
      <c r="E67" s="88"/>
      <c r="F67" s="332"/>
      <c r="G67" s="102"/>
      <c r="H67" s="173"/>
      <c r="I67" s="328"/>
      <c r="J67" s="298"/>
      <c r="K67" s="293"/>
      <c r="L67" s="308"/>
      <c r="M67" s="252"/>
      <c r="N67" s="291"/>
      <c r="O67" s="156"/>
      <c r="P67" s="173"/>
      <c r="Q67" s="263"/>
      <c r="R67" s="127"/>
      <c r="S67" s="132"/>
    </row>
    <row r="68" spans="1:19" s="155" customFormat="1" x14ac:dyDescent="0.25">
      <c r="A68" s="10" t="s">
        <v>22</v>
      </c>
      <c r="B68" s="160">
        <f>AVERAGE(F68:R68)</f>
        <v>-2.8541072554278895</v>
      </c>
      <c r="C68" s="160">
        <f>MIN(F68:R68)</f>
        <v>-3.3</v>
      </c>
      <c r="D68" s="160">
        <f>MAX(F68:R68)</f>
        <v>-2.4</v>
      </c>
      <c r="E68" s="89"/>
      <c r="F68" s="332"/>
      <c r="G68" s="102"/>
      <c r="H68" s="173">
        <v>-2.9742851560454175</v>
      </c>
      <c r="I68" s="329">
        <v>-2.8968576805660935</v>
      </c>
      <c r="J68" s="298">
        <f>-3.3</f>
        <v>-3.3</v>
      </c>
      <c r="K68" s="293">
        <v>-2.7</v>
      </c>
      <c r="L68" s="308">
        <v>-3.1</v>
      </c>
      <c r="M68" s="224"/>
      <c r="N68" s="291">
        <v>-2.4</v>
      </c>
      <c r="O68" s="156"/>
      <c r="P68" s="173">
        <v>-3</v>
      </c>
      <c r="Q68" s="262">
        <v>-2.5046954787917532</v>
      </c>
      <c r="R68" s="127">
        <v>-2.8111269834477399</v>
      </c>
      <c r="S68" s="132"/>
    </row>
    <row r="69" spans="1:19" s="155" customFormat="1" x14ac:dyDescent="0.25">
      <c r="A69" s="10" t="s">
        <v>23</v>
      </c>
      <c r="B69" s="160">
        <f>AVERAGE(F69:R69)</f>
        <v>-0.9560275225775956</v>
      </c>
      <c r="C69" s="160">
        <f>MIN(F69:R69)</f>
        <v>-1.1669960731062303</v>
      </c>
      <c r="D69" s="160">
        <f>MAX(F69:R69)</f>
        <v>-0.66127768635051609</v>
      </c>
      <c r="E69" s="89"/>
      <c r="F69" s="332"/>
      <c r="G69" s="102"/>
      <c r="H69" s="173">
        <v>-1.1669960731062303</v>
      </c>
      <c r="I69" s="329">
        <v>-1.0172766098929449</v>
      </c>
      <c r="J69" s="298"/>
      <c r="K69" s="293"/>
      <c r="L69" s="308"/>
      <c r="M69" s="224"/>
      <c r="N69" s="291"/>
      <c r="O69" s="158"/>
      <c r="P69" s="254"/>
      <c r="Q69" s="262">
        <v>-0.66127768635051609</v>
      </c>
      <c r="R69" s="127">
        <v>-0.97855972096069099</v>
      </c>
      <c r="S69" s="132"/>
    </row>
    <row r="70" spans="1:19" s="155" customFormat="1" x14ac:dyDescent="0.25">
      <c r="A70" s="11" t="s">
        <v>24</v>
      </c>
      <c r="B70" s="81">
        <f>AVERAGE(F70:R70)</f>
        <v>90.561910837046213</v>
      </c>
      <c r="C70" s="81">
        <f>MIN(F70:R70)</f>
        <v>88</v>
      </c>
      <c r="D70" s="81">
        <f>MAX(F70:R70)</f>
        <v>94.480840649467297</v>
      </c>
      <c r="E70" s="89"/>
      <c r="F70" s="331"/>
      <c r="G70" s="103"/>
      <c r="H70" s="81">
        <v>90.092611098266573</v>
      </c>
      <c r="I70" s="330">
        <v>94.480840649467297</v>
      </c>
      <c r="J70" s="299">
        <v>92.4</v>
      </c>
      <c r="K70" s="294">
        <v>91.3</v>
      </c>
      <c r="L70" s="309">
        <v>90.8</v>
      </c>
      <c r="M70" s="225"/>
      <c r="N70" s="292">
        <v>88.6</v>
      </c>
      <c r="O70" s="159"/>
      <c r="P70" s="255">
        <v>88</v>
      </c>
      <c r="Q70" s="264">
        <v>90.825009818244979</v>
      </c>
      <c r="R70" s="139">
        <v>88.558735967437002</v>
      </c>
      <c r="S70" s="132"/>
    </row>
    <row r="71" spans="1:19" s="155" customFormat="1" x14ac:dyDescent="0.25">
      <c r="A71" s="18"/>
      <c r="B71" s="18"/>
      <c r="C71" s="18"/>
      <c r="D71" s="18"/>
      <c r="E71" s="215"/>
      <c r="J71" s="201"/>
      <c r="M71" s="154"/>
      <c r="Q71" s="158"/>
      <c r="R71" s="246"/>
      <c r="S71" s="132"/>
    </row>
    <row r="72" spans="1:19" s="155" customFormat="1" x14ac:dyDescent="0.25">
      <c r="A72" s="18"/>
      <c r="B72" s="18"/>
      <c r="C72" s="18"/>
      <c r="D72" s="18"/>
      <c r="E72" s="215"/>
      <c r="J72" s="201"/>
      <c r="M72" s="154"/>
      <c r="Q72" s="158"/>
      <c r="R72" s="246"/>
      <c r="S72" s="132"/>
    </row>
    <row r="73" spans="1:19" x14ac:dyDescent="0.25">
      <c r="A73" s="22">
        <f>Belgium!A73</f>
        <v>2025</v>
      </c>
      <c r="B73" s="96"/>
      <c r="C73" s="96"/>
      <c r="D73" s="96"/>
      <c r="E73" s="97"/>
      <c r="F73" s="91"/>
      <c r="G73" s="91"/>
      <c r="H73" s="150"/>
      <c r="I73" s="91"/>
      <c r="J73" s="138"/>
      <c r="K73" s="92"/>
      <c r="L73" s="91"/>
      <c r="M73" s="222"/>
      <c r="N73" s="91"/>
      <c r="O73" s="92"/>
      <c r="P73" s="91"/>
      <c r="Q73" s="100"/>
      <c r="R73" s="242"/>
      <c r="S73" s="126"/>
    </row>
    <row r="74" spans="1:19" x14ac:dyDescent="0.25">
      <c r="A74" s="4"/>
      <c r="B74" s="173"/>
      <c r="C74" s="173"/>
      <c r="D74" s="173"/>
      <c r="E74" s="176"/>
      <c r="F74" s="102"/>
      <c r="G74" s="102"/>
      <c r="H74" s="141"/>
      <c r="I74" s="102"/>
      <c r="J74" s="135"/>
      <c r="K74" s="93"/>
      <c r="L74" s="102"/>
      <c r="M74" s="173"/>
      <c r="N74" s="102"/>
      <c r="O74" s="93"/>
      <c r="P74" s="102"/>
      <c r="Q74" s="101"/>
      <c r="R74" s="127"/>
    </row>
    <row r="75" spans="1:19" x14ac:dyDescent="0.25">
      <c r="A75" s="9" t="s">
        <v>3</v>
      </c>
      <c r="B75" s="87"/>
      <c r="C75" s="87"/>
      <c r="D75" s="87"/>
      <c r="E75" s="88"/>
      <c r="F75" s="102"/>
      <c r="G75" s="102"/>
      <c r="H75" s="141"/>
      <c r="I75" s="102"/>
      <c r="J75" s="135"/>
      <c r="K75" s="102"/>
      <c r="L75" s="116"/>
      <c r="M75" s="173"/>
      <c r="N75" s="102"/>
      <c r="O75" s="93"/>
      <c r="P75" s="102"/>
      <c r="Q75" s="101"/>
      <c r="R75" s="127"/>
    </row>
    <row r="76" spans="1:19" x14ac:dyDescent="0.25">
      <c r="A76" s="4" t="s">
        <v>4</v>
      </c>
      <c r="B76" s="173">
        <f>AVERAGE(F76:R76)</f>
        <v>1.402434218889776</v>
      </c>
      <c r="C76" s="173">
        <f>MIN(F76:R76)</f>
        <v>1.2393636471397684</v>
      </c>
      <c r="D76" s="173">
        <f>MAX(F76:R76)</f>
        <v>1.53783568732839</v>
      </c>
      <c r="E76" s="176"/>
      <c r="F76" s="332"/>
      <c r="G76" s="102"/>
      <c r="H76" s="261">
        <v>1.2393636471397684</v>
      </c>
      <c r="I76" s="174"/>
      <c r="J76" s="99">
        <v>1.49368576545</v>
      </c>
      <c r="K76" s="174"/>
      <c r="L76" s="316">
        <v>1.4</v>
      </c>
      <c r="M76" s="112"/>
      <c r="N76" s="173"/>
      <c r="O76" s="161"/>
      <c r="P76" s="173"/>
      <c r="Q76" s="262">
        <v>1.3412859945307218</v>
      </c>
      <c r="R76" s="127">
        <v>1.53783568732839</v>
      </c>
    </row>
    <row r="77" spans="1:19" x14ac:dyDescent="0.25">
      <c r="A77" s="4" t="s">
        <v>5</v>
      </c>
      <c r="B77" s="173">
        <f>AVERAGE(F77:R77)</f>
        <v>1.3033335895034059</v>
      </c>
      <c r="C77" s="173">
        <f>MIN(F77:R77)</f>
        <v>0.93614882351664708</v>
      </c>
      <c r="D77" s="173">
        <f>MAX(F77:R77)</f>
        <v>1.5533482631536799</v>
      </c>
      <c r="E77" s="176"/>
      <c r="F77" s="332"/>
      <c r="G77" s="102"/>
      <c r="H77" s="261">
        <v>0.93614882351664708</v>
      </c>
      <c r="I77" s="174"/>
      <c r="J77" s="99">
        <v>1.26779301108</v>
      </c>
      <c r="K77" s="174"/>
      <c r="L77" s="316">
        <v>1.4</v>
      </c>
      <c r="M77" s="339"/>
      <c r="N77" s="173"/>
      <c r="O77" s="161"/>
      <c r="P77" s="194"/>
      <c r="Q77" s="262">
        <v>1.3593778497667035</v>
      </c>
      <c r="R77" s="127">
        <v>1.5533482631536799</v>
      </c>
    </row>
    <row r="78" spans="1:19" x14ac:dyDescent="0.25">
      <c r="A78" s="4" t="s">
        <v>6</v>
      </c>
      <c r="B78" s="173">
        <f>AVERAGE(F78:R78)</f>
        <v>1.0298070969081965</v>
      </c>
      <c r="C78" s="173">
        <f>MIN(F78:R78)</f>
        <v>0.84779783350578763</v>
      </c>
      <c r="D78" s="173">
        <f>MAX(F78:R78)</f>
        <v>1.35770552652861</v>
      </c>
      <c r="E78" s="176"/>
      <c r="F78" s="332"/>
      <c r="G78" s="102"/>
      <c r="H78" s="261">
        <v>0.86589776828558396</v>
      </c>
      <c r="I78" s="112"/>
      <c r="J78" s="99">
        <v>0.87763435622099994</v>
      </c>
      <c r="K78" s="112"/>
      <c r="L78" s="316">
        <v>1.2</v>
      </c>
      <c r="M78" s="339"/>
      <c r="N78" s="80"/>
      <c r="O78" s="161"/>
      <c r="P78" s="194"/>
      <c r="Q78" s="262">
        <v>0.84779783350578763</v>
      </c>
      <c r="R78" s="127">
        <v>1.35770552652861</v>
      </c>
    </row>
    <row r="79" spans="1:19" x14ac:dyDescent="0.25">
      <c r="A79" s="4" t="s">
        <v>7</v>
      </c>
      <c r="B79" s="173">
        <f>AVERAGE(F79:R79)</f>
        <v>1.6665538854528605</v>
      </c>
      <c r="C79" s="173">
        <f>MIN(F79:R79)</f>
        <v>1.2</v>
      </c>
      <c r="D79" s="173">
        <f>MAX(F79:R79)</f>
        <v>2.6881324372900002</v>
      </c>
      <c r="E79" s="176"/>
      <c r="F79" s="332"/>
      <c r="G79" s="102"/>
      <c r="H79" s="261">
        <v>1.6253739822239321</v>
      </c>
      <c r="I79" s="112"/>
      <c r="J79" s="99">
        <v>2.6881324372900002</v>
      </c>
      <c r="K79" s="112"/>
      <c r="L79" s="316">
        <v>1.4</v>
      </c>
      <c r="M79" s="339"/>
      <c r="N79" s="80"/>
      <c r="O79" s="161"/>
      <c r="P79" s="194"/>
      <c r="Q79" s="263">
        <v>1.2</v>
      </c>
      <c r="R79" s="127">
        <v>1.4192630077503701</v>
      </c>
    </row>
    <row r="80" spans="1:19" x14ac:dyDescent="0.25">
      <c r="A80" s="4" t="s">
        <v>8</v>
      </c>
      <c r="B80" s="173">
        <f>AVERAGE(F80:R80)</f>
        <v>4.0242700198448196</v>
      </c>
      <c r="C80" s="173">
        <f>MIN(F80:R80)</f>
        <v>4.0242700198448196</v>
      </c>
      <c r="D80" s="173">
        <f>MAX(F80:R80)</f>
        <v>4.0242700198448196</v>
      </c>
      <c r="E80" s="176"/>
      <c r="F80" s="332"/>
      <c r="G80" s="102"/>
      <c r="H80" s="261"/>
      <c r="I80" s="174"/>
      <c r="J80" s="99"/>
      <c r="K80" s="174"/>
      <c r="L80" s="313"/>
      <c r="M80" s="339"/>
      <c r="N80" s="173"/>
      <c r="O80" s="179"/>
      <c r="P80" s="194"/>
      <c r="Q80" s="263"/>
      <c r="R80" s="127">
        <v>4.0242700198448196</v>
      </c>
    </row>
    <row r="81" spans="1:18" x14ac:dyDescent="0.25">
      <c r="A81" s="4" t="s">
        <v>9</v>
      </c>
      <c r="B81" s="173">
        <f>AVERAGE(F81:R81)</f>
        <v>1.39168972014672</v>
      </c>
      <c r="C81" s="173">
        <f>MIN(F81:R81)</f>
        <v>1.39168972014672</v>
      </c>
      <c r="D81" s="173">
        <f>MAX(F81:R81)</f>
        <v>1.39168972014672</v>
      </c>
      <c r="E81" s="176"/>
      <c r="F81" s="332"/>
      <c r="G81" s="102"/>
      <c r="H81" s="261"/>
      <c r="I81" s="174"/>
      <c r="J81" s="99"/>
      <c r="K81" s="174"/>
      <c r="L81" s="313"/>
      <c r="M81" s="339"/>
      <c r="N81" s="173"/>
      <c r="O81" s="179"/>
      <c r="P81" s="194"/>
      <c r="Q81" s="263"/>
      <c r="R81" s="127">
        <v>1.39168972014672</v>
      </c>
    </row>
    <row r="82" spans="1:18" x14ac:dyDescent="0.25">
      <c r="A82" s="4" t="s">
        <v>10</v>
      </c>
      <c r="B82" s="173">
        <f>AVERAGE(F82:R82)</f>
        <v>0.60577786949983448</v>
      </c>
      <c r="C82" s="173">
        <f>MIN(F82:R82)</f>
        <v>-0.18844426100033099</v>
      </c>
      <c r="D82" s="173">
        <f>MAX(F82:R82)</f>
        <v>1.4</v>
      </c>
      <c r="E82" s="176"/>
      <c r="F82" s="332"/>
      <c r="G82" s="102"/>
      <c r="H82" s="261"/>
      <c r="I82" s="174"/>
      <c r="J82" s="99"/>
      <c r="K82" s="174"/>
      <c r="L82" s="316">
        <v>1.4</v>
      </c>
      <c r="M82" s="339"/>
      <c r="N82" s="173"/>
      <c r="O82" s="179"/>
      <c r="P82" s="194"/>
      <c r="Q82" s="263"/>
      <c r="R82" s="127">
        <v>-0.18844426100033099</v>
      </c>
    </row>
    <row r="83" spans="1:18" x14ac:dyDescent="0.25">
      <c r="A83" s="4" t="s">
        <v>11</v>
      </c>
      <c r="B83" s="173">
        <f>AVERAGE(F83:R83)</f>
        <v>3.5914319249413525E-2</v>
      </c>
      <c r="C83" s="173">
        <f>MIN(F83:R83)</f>
        <v>-4.5676085451860499E-2</v>
      </c>
      <c r="D83" s="173">
        <f>MAX(F83:R83)</f>
        <v>0.2</v>
      </c>
      <c r="E83" s="176"/>
      <c r="F83" s="332"/>
      <c r="G83" s="102"/>
      <c r="H83" s="261">
        <v>-4.5676085451860499E-2</v>
      </c>
      <c r="I83" s="174"/>
      <c r="J83" s="296">
        <v>1.14607884623E-2</v>
      </c>
      <c r="K83" s="174"/>
      <c r="L83" s="316">
        <v>0</v>
      </c>
      <c r="M83" s="339"/>
      <c r="N83" s="173"/>
      <c r="O83" s="161"/>
      <c r="P83" s="194"/>
      <c r="Q83" s="263">
        <v>0.2</v>
      </c>
      <c r="R83" s="127">
        <v>1.3786893236628101E-2</v>
      </c>
    </row>
    <row r="84" spans="1:18" x14ac:dyDescent="0.25">
      <c r="A84" s="4" t="s">
        <v>12</v>
      </c>
      <c r="B84" s="173">
        <f>AVERAGE(F84:R84)</f>
        <v>2.9113129023245841</v>
      </c>
      <c r="C84" s="173">
        <f>MIN(F84:R84)</f>
        <v>2.178946445839669</v>
      </c>
      <c r="D84" s="173">
        <f>MAX(F84:R84)</f>
        <v>3.7</v>
      </c>
      <c r="E84" s="176"/>
      <c r="F84" s="332"/>
      <c r="G84" s="102"/>
      <c r="H84" s="261">
        <v>2.178946445839669</v>
      </c>
      <c r="I84" s="174"/>
      <c r="J84" s="296">
        <v>3.1776067336899998</v>
      </c>
      <c r="K84" s="174"/>
      <c r="L84" s="316">
        <v>3.7</v>
      </c>
      <c r="M84" s="339"/>
      <c r="N84" s="173"/>
      <c r="O84" s="161"/>
      <c r="P84" s="194"/>
      <c r="Q84" s="262">
        <v>2.4478990286204714</v>
      </c>
      <c r="R84" s="127">
        <v>3.05211230347278</v>
      </c>
    </row>
    <row r="85" spans="1:18" x14ac:dyDescent="0.25">
      <c r="A85" s="4" t="s">
        <v>13</v>
      </c>
      <c r="B85" s="173">
        <f>AVERAGE(F85:R85)</f>
        <v>2.9136429907115255</v>
      </c>
      <c r="C85" s="173">
        <f>MIN(F85:R85)</f>
        <v>1.8245922794045688</v>
      </c>
      <c r="D85" s="173">
        <f>MAX(F85:R85)</f>
        <v>3.8</v>
      </c>
      <c r="E85" s="176"/>
      <c r="F85" s="332"/>
      <c r="G85" s="102"/>
      <c r="H85" s="261">
        <v>1.8245922794045688</v>
      </c>
      <c r="I85" s="174"/>
      <c r="J85" s="296">
        <v>3.2869421501399998</v>
      </c>
      <c r="K85" s="174"/>
      <c r="L85" s="316">
        <v>3.8</v>
      </c>
      <c r="M85" s="339"/>
      <c r="N85" s="173"/>
      <c r="O85" s="161"/>
      <c r="P85" s="194"/>
      <c r="Q85" s="262">
        <v>2.5751680909056498</v>
      </c>
      <c r="R85" s="127">
        <v>3.08151243310741</v>
      </c>
    </row>
    <row r="86" spans="1:18" x14ac:dyDescent="0.25">
      <c r="A86" s="4" t="s">
        <v>14</v>
      </c>
      <c r="B86" s="173">
        <f>AVERAGE(F86:R86)</f>
        <v>0.11512218351118109</v>
      </c>
      <c r="C86" s="173">
        <f>MIN(F86:R86)</f>
        <v>4.5949079235499596E-2</v>
      </c>
      <c r="D86" s="173">
        <f>MAX(F86:R86)</f>
        <v>0.25680373088580272</v>
      </c>
      <c r="E86" s="176"/>
      <c r="F86" s="332"/>
      <c r="G86" s="102"/>
      <c r="H86" s="261">
        <v>0.25680373088580272</v>
      </c>
      <c r="I86" s="174"/>
      <c r="J86" s="296">
        <v>4.7683269129599998E-2</v>
      </c>
      <c r="K86" s="174"/>
      <c r="L86" s="313"/>
      <c r="M86" s="339"/>
      <c r="N86" s="80"/>
      <c r="O86" s="162"/>
      <c r="P86" s="194"/>
      <c r="Q86" s="262">
        <v>4.5949079235499596E-2</v>
      </c>
      <c r="R86" s="127">
        <v>0.11005265479382199</v>
      </c>
    </row>
    <row r="87" spans="1:18" x14ac:dyDescent="0.25">
      <c r="A87" s="4"/>
      <c r="B87" s="173"/>
      <c r="C87" s="173"/>
      <c r="D87" s="173"/>
      <c r="E87" s="176"/>
      <c r="F87" s="332"/>
      <c r="G87" s="102"/>
      <c r="H87" s="261"/>
      <c r="I87" s="174"/>
      <c r="J87" s="296"/>
      <c r="K87" s="174"/>
      <c r="L87" s="313"/>
      <c r="M87" s="332"/>
      <c r="N87" s="173"/>
      <c r="O87" s="156"/>
      <c r="P87" s="194"/>
      <c r="Q87" s="263"/>
      <c r="R87" s="127"/>
    </row>
    <row r="88" spans="1:18" x14ac:dyDescent="0.25">
      <c r="A88" s="9" t="s">
        <v>15</v>
      </c>
      <c r="B88" s="87"/>
      <c r="C88" s="87"/>
      <c r="D88" s="87"/>
      <c r="E88" s="88"/>
      <c r="F88" s="332"/>
      <c r="G88" s="102"/>
      <c r="H88" s="261"/>
      <c r="I88" s="174"/>
      <c r="J88" s="296"/>
      <c r="K88" s="174"/>
      <c r="L88" s="313"/>
      <c r="M88" s="332"/>
      <c r="N88" s="173"/>
      <c r="O88" s="156"/>
      <c r="P88" s="194"/>
      <c r="Q88" s="263"/>
      <c r="R88" s="127"/>
    </row>
    <row r="89" spans="1:18" x14ac:dyDescent="0.25">
      <c r="A89" s="4" t="s">
        <v>16</v>
      </c>
      <c r="B89" s="173">
        <f>AVERAGE(F89:R89)</f>
        <v>0.19928465287878919</v>
      </c>
      <c r="C89" s="173">
        <f>MIN(F89:R89)</f>
        <v>0.19504671315407837</v>
      </c>
      <c r="D89" s="173">
        <f>MAX(F89:R89)</f>
        <v>0.2035225926035</v>
      </c>
      <c r="E89" s="176"/>
      <c r="F89" s="332"/>
      <c r="G89" s="102"/>
      <c r="H89" s="261"/>
      <c r="I89" s="174"/>
      <c r="J89" s="296"/>
      <c r="K89" s="174"/>
      <c r="L89" s="313"/>
      <c r="M89" s="339"/>
      <c r="N89" s="80"/>
      <c r="O89" s="157"/>
      <c r="P89" s="194"/>
      <c r="Q89" s="262">
        <v>0.19504671315407837</v>
      </c>
      <c r="R89" s="127">
        <v>0.2035225926035</v>
      </c>
    </row>
    <row r="90" spans="1:18" x14ac:dyDescent="0.25">
      <c r="A90" s="4" t="s">
        <v>17</v>
      </c>
      <c r="B90" s="173">
        <f>AVERAGE(F90:R90)</f>
        <v>6.7266293048000465</v>
      </c>
      <c r="C90" s="173">
        <f>MIN(F90:R90)</f>
        <v>6.5688310246705832</v>
      </c>
      <c r="D90" s="173">
        <f>MAX(F90:R90)</f>
        <v>6.9859160483328591</v>
      </c>
      <c r="E90" s="176"/>
      <c r="F90" s="332"/>
      <c r="G90" s="102"/>
      <c r="H90" s="261">
        <v>6.9859160483328591</v>
      </c>
      <c r="I90" s="174"/>
      <c r="J90" s="296">
        <v>6.7780276946900004</v>
      </c>
      <c r="K90" s="174"/>
      <c r="L90" s="316">
        <v>6.6</v>
      </c>
      <c r="M90" s="339"/>
      <c r="N90" s="80"/>
      <c r="O90" s="156"/>
      <c r="P90" s="194"/>
      <c r="Q90" s="262">
        <v>6.5688310246705832</v>
      </c>
      <c r="R90" s="127">
        <v>6.7003717563067902</v>
      </c>
    </row>
    <row r="91" spans="1:18" x14ac:dyDescent="0.25">
      <c r="A91" s="4"/>
      <c r="B91" s="173"/>
      <c r="C91" s="173"/>
      <c r="D91" s="173"/>
      <c r="E91" s="176"/>
      <c r="F91" s="332"/>
      <c r="G91" s="102"/>
      <c r="H91" s="261"/>
      <c r="I91" s="174"/>
      <c r="J91" s="296"/>
      <c r="K91" s="174"/>
      <c r="L91" s="313"/>
      <c r="M91" s="332"/>
      <c r="N91" s="173"/>
      <c r="O91" s="156"/>
      <c r="P91" s="194"/>
      <c r="Q91" s="263"/>
      <c r="R91" s="127"/>
    </row>
    <row r="92" spans="1:18" x14ac:dyDescent="0.25">
      <c r="A92" s="9" t="s">
        <v>18</v>
      </c>
      <c r="B92" s="87"/>
      <c r="C92" s="87"/>
      <c r="D92" s="87"/>
      <c r="E92" s="88"/>
      <c r="F92" s="332"/>
      <c r="G92" s="102"/>
      <c r="H92" s="261"/>
      <c r="I92" s="174"/>
      <c r="J92" s="296"/>
      <c r="K92" s="174"/>
      <c r="L92" s="313"/>
      <c r="M92" s="332"/>
      <c r="N92" s="173"/>
      <c r="O92" s="156"/>
      <c r="P92" s="194"/>
      <c r="Q92" s="263"/>
      <c r="R92" s="127"/>
    </row>
    <row r="93" spans="1:18" x14ac:dyDescent="0.25">
      <c r="A93" s="237" t="s">
        <v>44</v>
      </c>
      <c r="B93" s="173">
        <f>AVERAGE(F93:R93)</f>
        <v>2.0306219336442903</v>
      </c>
      <c r="C93" s="173">
        <f>MIN(F93:R93)</f>
        <v>1.7180295057062089</v>
      </c>
      <c r="D93" s="173">
        <f>MAX(F93:R93)</f>
        <v>2.2392865830696129</v>
      </c>
      <c r="E93" s="176"/>
      <c r="F93" s="332"/>
      <c r="G93" s="102"/>
      <c r="H93" s="261">
        <v>1.7180295057062089</v>
      </c>
      <c r="I93" s="174"/>
      <c r="J93" s="296">
        <v>2.0521418314900002</v>
      </c>
      <c r="K93" s="174"/>
      <c r="L93" s="316">
        <v>2</v>
      </c>
      <c r="M93" s="112"/>
      <c r="N93" s="173"/>
      <c r="O93" s="156"/>
      <c r="P93" s="173"/>
      <c r="Q93" s="262">
        <v>2.2392865830696129</v>
      </c>
      <c r="R93" s="127">
        <v>2.1436517479556301</v>
      </c>
    </row>
    <row r="94" spans="1:18" s="213" customFormat="1" x14ac:dyDescent="0.25">
      <c r="A94" s="126" t="s">
        <v>45</v>
      </c>
      <c r="B94" s="173">
        <f>AVERAGE(F94:R94)</f>
        <v>2.2203326918819259</v>
      </c>
      <c r="C94" s="173">
        <f>MIN(F94:R94)</f>
        <v>2</v>
      </c>
      <c r="D94" s="173">
        <f>MAX(F94:R94)</f>
        <v>2.4645009318524838</v>
      </c>
      <c r="E94" s="234"/>
      <c r="F94" s="332"/>
      <c r="G94" s="102"/>
      <c r="H94" s="261"/>
      <c r="I94" s="233"/>
      <c r="J94" s="296">
        <v>2.2000000000000002</v>
      </c>
      <c r="K94" s="233"/>
      <c r="L94" s="313">
        <v>2</v>
      </c>
      <c r="M94" s="112"/>
      <c r="N94" s="173"/>
      <c r="O94" s="156"/>
      <c r="P94" s="173"/>
      <c r="Q94" s="262">
        <v>2.4645009318524838</v>
      </c>
      <c r="R94" s="127">
        <v>2.2168298356752199</v>
      </c>
    </row>
    <row r="95" spans="1:18" x14ac:dyDescent="0.25">
      <c r="A95" s="4" t="s">
        <v>19</v>
      </c>
      <c r="B95" s="173">
        <f>AVERAGE(F95:R95)</f>
        <v>2.3229485952993643</v>
      </c>
      <c r="C95" s="173">
        <f>MIN(F95:R95)</f>
        <v>2.2429316640796282</v>
      </c>
      <c r="D95" s="173">
        <f>MAX(F95:R95)</f>
        <v>2.4825910027042499</v>
      </c>
      <c r="E95" s="176"/>
      <c r="F95" s="332"/>
      <c r="G95" s="102"/>
      <c r="H95" s="261">
        <v>2.2433231191142156</v>
      </c>
      <c r="I95" s="174"/>
      <c r="J95" s="296"/>
      <c r="K95" s="174"/>
      <c r="L95" s="313"/>
      <c r="M95" s="224"/>
      <c r="N95" s="80"/>
      <c r="O95" s="158"/>
      <c r="P95" s="173"/>
      <c r="Q95" s="262">
        <v>2.2429316640796282</v>
      </c>
      <c r="R95" s="127">
        <v>2.4825910027042499</v>
      </c>
    </row>
    <row r="96" spans="1:18" x14ac:dyDescent="0.25">
      <c r="A96" s="4"/>
      <c r="B96" s="173"/>
      <c r="C96" s="173"/>
      <c r="D96" s="173"/>
      <c r="E96" s="176"/>
      <c r="F96" s="332"/>
      <c r="G96" s="102"/>
      <c r="H96" s="261"/>
      <c r="I96" s="174"/>
      <c r="J96" s="296"/>
      <c r="K96" s="174"/>
      <c r="L96" s="313"/>
      <c r="M96" s="212"/>
      <c r="N96" s="173"/>
      <c r="O96" s="156"/>
      <c r="P96" s="173"/>
      <c r="Q96" s="263"/>
      <c r="R96" s="127"/>
    </row>
    <row r="97" spans="1:18" x14ac:dyDescent="0.25">
      <c r="A97" s="9" t="s">
        <v>20</v>
      </c>
      <c r="B97" s="173">
        <f>AVERAGE(F97:R97)</f>
        <v>1.2905658967226894</v>
      </c>
      <c r="C97" s="173">
        <f>MIN(F97:R97)</f>
        <v>1.0021706893238396</v>
      </c>
      <c r="D97" s="173">
        <f>MAX(F97:R97)</f>
        <v>1.6</v>
      </c>
      <c r="E97" s="88"/>
      <c r="F97" s="332"/>
      <c r="G97" s="102"/>
      <c r="H97" s="261">
        <v>1.0021706893238396</v>
      </c>
      <c r="I97" s="174"/>
      <c r="J97" s="296">
        <v>1.6</v>
      </c>
      <c r="K97" s="174"/>
      <c r="L97" s="313"/>
      <c r="M97" s="224"/>
      <c r="N97" s="173"/>
      <c r="O97" s="158"/>
      <c r="P97" s="173"/>
      <c r="Q97" s="262">
        <v>1.0054035497755776</v>
      </c>
      <c r="R97" s="127">
        <v>1.5546893477913399</v>
      </c>
    </row>
    <row r="98" spans="1:18" x14ac:dyDescent="0.25">
      <c r="A98" s="4"/>
      <c r="B98" s="173"/>
      <c r="C98" s="173"/>
      <c r="D98" s="173"/>
      <c r="E98" s="176"/>
      <c r="F98" s="332"/>
      <c r="G98" s="102"/>
      <c r="H98" s="261"/>
      <c r="I98" s="174"/>
      <c r="J98" s="296"/>
      <c r="K98" s="174"/>
      <c r="L98" s="313"/>
      <c r="M98" s="212"/>
      <c r="N98" s="173"/>
      <c r="O98" s="156"/>
      <c r="P98" s="173"/>
      <c r="Q98" s="263"/>
      <c r="R98" s="127"/>
    </row>
    <row r="99" spans="1:18" x14ac:dyDescent="0.25">
      <c r="A99" s="9" t="s">
        <v>21</v>
      </c>
      <c r="B99" s="87"/>
      <c r="C99" s="87"/>
      <c r="D99" s="87"/>
      <c r="E99" s="88"/>
      <c r="F99" s="332"/>
      <c r="G99" s="102"/>
      <c r="H99" s="261"/>
      <c r="I99" s="174"/>
      <c r="J99" s="296"/>
      <c r="K99" s="174"/>
      <c r="L99" s="313"/>
      <c r="M99" s="212"/>
      <c r="N99" s="173"/>
      <c r="O99" s="156"/>
      <c r="P99" s="173"/>
      <c r="Q99" s="263"/>
      <c r="R99" s="127"/>
    </row>
    <row r="100" spans="1:18" x14ac:dyDescent="0.25">
      <c r="A100" s="10" t="s">
        <v>22</v>
      </c>
      <c r="B100" s="173">
        <f>AVERAGE(F100:R100)</f>
        <v>-2.7819798191801905</v>
      </c>
      <c r="C100" s="173">
        <f>MIN(F100:R100)</f>
        <v>-3</v>
      </c>
      <c r="D100" s="173">
        <f>MAX(F100:R100)</f>
        <v>-2.2311913591835792</v>
      </c>
      <c r="E100" s="89"/>
      <c r="F100" s="332"/>
      <c r="G100" s="102"/>
      <c r="H100" s="261">
        <v>-2.8446247938408642</v>
      </c>
      <c r="I100" s="174"/>
      <c r="J100" s="296">
        <f>-2.9</f>
        <v>-2.9</v>
      </c>
      <c r="K100" s="174"/>
      <c r="L100" s="313">
        <v>-3</v>
      </c>
      <c r="M100" s="224"/>
      <c r="N100" s="173"/>
      <c r="O100" s="156"/>
      <c r="P100" s="173"/>
      <c r="Q100" s="262">
        <v>-2.2311913591835792</v>
      </c>
      <c r="R100" s="127">
        <v>-2.9340829428765098</v>
      </c>
    </row>
    <row r="101" spans="1:18" x14ac:dyDescent="0.25">
      <c r="A101" s="10" t="s">
        <v>23</v>
      </c>
      <c r="B101" s="173">
        <f>AVERAGE(F101:R101)</f>
        <v>-0.73835370985619342</v>
      </c>
      <c r="C101" s="173">
        <f>MIN(F101:R101)</f>
        <v>-1.0127844842906999</v>
      </c>
      <c r="D101" s="173">
        <f>MAX(F101:R101)</f>
        <v>-0.22163086463935855</v>
      </c>
      <c r="E101" s="89"/>
      <c r="F101" s="332"/>
      <c r="G101" s="102"/>
      <c r="H101" s="261">
        <v>-0.98064578063852204</v>
      </c>
      <c r="I101" s="174"/>
      <c r="J101" s="296"/>
      <c r="K101" s="174"/>
      <c r="L101" s="313"/>
      <c r="M101" s="224"/>
      <c r="N101" s="173"/>
      <c r="O101" s="158"/>
      <c r="P101" s="194"/>
      <c r="Q101" s="262">
        <v>-0.22163086463935855</v>
      </c>
      <c r="R101" s="127">
        <v>-1.0127844842906999</v>
      </c>
    </row>
    <row r="102" spans="1:18" x14ac:dyDescent="0.25">
      <c r="A102" s="11" t="s">
        <v>24</v>
      </c>
      <c r="B102" s="81">
        <f>AVERAGE(F102:R102)</f>
        <v>90.258298762859539</v>
      </c>
      <c r="C102" s="81">
        <f>MIN(F102:R102)</f>
        <v>88.530137836229002</v>
      </c>
      <c r="D102" s="81">
        <f>MAX(F102:R102)</f>
        <v>92</v>
      </c>
      <c r="E102" s="89"/>
      <c r="F102" s="331"/>
      <c r="G102" s="103"/>
      <c r="H102" s="260">
        <v>89.77333708454276</v>
      </c>
      <c r="I102" s="175"/>
      <c r="J102" s="297">
        <v>92</v>
      </c>
      <c r="K102" s="175"/>
      <c r="L102" s="314">
        <v>91</v>
      </c>
      <c r="M102" s="225"/>
      <c r="N102" s="81"/>
      <c r="O102" s="159"/>
      <c r="P102" s="195"/>
      <c r="Q102" s="267">
        <v>89.98801889352589</v>
      </c>
      <c r="R102" s="139">
        <v>88.530137836229002</v>
      </c>
    </row>
    <row r="104" spans="1:18" x14ac:dyDescent="0.25">
      <c r="A104" s="18" t="s">
        <v>63</v>
      </c>
    </row>
  </sheetData>
  <phoneticPr fontId="15" type="noConversion"/>
  <pageMargins left="0.70866141732283472" right="0.70866141732283472" top="0.74803149606299213" bottom="0.74803149606299213" header="0.31496062992125984" footer="0.31496062992125984"/>
  <pageSetup paperSize="8" scale="45" fitToWidth="0" orientation="landscape" r:id="rId1"/>
  <ignoredErrors>
    <ignoredError sqref="B3:D6 B18:D19 B22:D23 B27:D27 B29:D3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O33"/>
  <sheetViews>
    <sheetView zoomScale="120" zoomScaleNormal="120" workbookViewId="0">
      <pane xSplit="1" ySplit="1" topLeftCell="B2" activePane="bottomRight" state="frozen"/>
      <selection activeCell="L43" sqref="L43:L68"/>
      <selection pane="topRight" activeCell="L43" sqref="L43:L68"/>
      <selection pane="bottomLeft" activeCell="L43" sqref="L43:L68"/>
      <selection pane="bottomRight" activeCell="Q13" sqref="Q13"/>
    </sheetView>
  </sheetViews>
  <sheetFormatPr defaultColWidth="8" defaultRowHeight="12" x14ac:dyDescent="0.2"/>
  <cols>
    <col min="1" max="1" width="22.5703125" style="75" customWidth="1"/>
    <col min="2" max="2" width="7" style="76" customWidth="1"/>
    <col min="3" max="3" width="6.85546875" style="69" customWidth="1"/>
    <col min="4" max="11" width="6.28515625" style="29" customWidth="1"/>
    <col min="12" max="12" width="6.28515625" style="193" customWidth="1"/>
    <col min="13" max="14" width="6.28515625" style="29" customWidth="1"/>
    <col min="15" max="15" width="7.28515625" style="29" customWidth="1"/>
    <col min="16" max="16384" width="8" style="75"/>
  </cols>
  <sheetData>
    <row r="1" spans="1:15" ht="99.75" customHeight="1" thickBot="1" x14ac:dyDescent="0.25">
      <c r="A1" s="24" t="s">
        <v>31</v>
      </c>
      <c r="B1" s="25" t="s">
        <v>48</v>
      </c>
      <c r="C1" s="25" t="s">
        <v>32</v>
      </c>
      <c r="D1" s="26" t="s">
        <v>34</v>
      </c>
      <c r="E1" s="27" t="s">
        <v>33</v>
      </c>
      <c r="F1" s="28" t="s">
        <v>53</v>
      </c>
      <c r="G1" s="28" t="s">
        <v>54</v>
      </c>
      <c r="H1" s="28" t="s">
        <v>55</v>
      </c>
      <c r="I1" s="28" t="s">
        <v>56</v>
      </c>
      <c r="J1" s="28" t="s">
        <v>57</v>
      </c>
      <c r="K1" s="28" t="s">
        <v>58</v>
      </c>
      <c r="L1" s="28" t="s">
        <v>59</v>
      </c>
      <c r="M1" s="28" t="s">
        <v>60</v>
      </c>
      <c r="N1" s="28" t="s">
        <v>61</v>
      </c>
      <c r="O1" s="28" t="s">
        <v>62</v>
      </c>
    </row>
    <row r="2" spans="1:15" x14ac:dyDescent="0.2">
      <c r="A2" s="30" t="s">
        <v>35</v>
      </c>
      <c r="B2" s="31">
        <v>1.0909173913043477</v>
      </c>
      <c r="C2" s="32"/>
      <c r="D2" s="33"/>
      <c r="E2" s="34"/>
      <c r="F2" s="104"/>
      <c r="G2" s="104"/>
      <c r="H2" s="35"/>
      <c r="I2" s="35"/>
      <c r="J2" s="104"/>
      <c r="K2" s="36"/>
      <c r="L2" s="226"/>
      <c r="M2" s="36"/>
      <c r="N2" s="36"/>
      <c r="O2" s="98"/>
    </row>
    <row r="3" spans="1:15" x14ac:dyDescent="0.2">
      <c r="A3" s="111">
        <v>45261</v>
      </c>
      <c r="B3" s="37"/>
      <c r="C3" s="38">
        <f>AVERAGE(F3:O3)</f>
        <v>1.0957142857142859</v>
      </c>
      <c r="D3" s="39">
        <f>MIN(F3:O3)</f>
        <v>1.05</v>
      </c>
      <c r="E3" s="40">
        <f>MAX(F3:O3)</f>
        <v>1.1499999999999999</v>
      </c>
      <c r="F3" s="118"/>
      <c r="G3" s="118"/>
      <c r="H3" s="35">
        <v>1.0900000000000001</v>
      </c>
      <c r="I3" s="35">
        <v>1.1000000000000001</v>
      </c>
      <c r="J3" s="118">
        <v>1.05</v>
      </c>
      <c r="K3" s="36">
        <v>1.1499999999999999</v>
      </c>
      <c r="L3" s="227">
        <v>1.08</v>
      </c>
      <c r="M3" s="118">
        <v>1.1100000000000001</v>
      </c>
      <c r="N3" s="36">
        <v>1.0900000000000001</v>
      </c>
      <c r="O3" s="118"/>
    </row>
    <row r="4" spans="1:15" x14ac:dyDescent="0.2">
      <c r="A4" s="111">
        <v>45627</v>
      </c>
      <c r="B4" s="37"/>
      <c r="C4" s="38">
        <f>AVERAGE(F4:O4)</f>
        <v>1.1300000000000001</v>
      </c>
      <c r="D4" s="39">
        <f>MIN(F4:O4)</f>
        <v>1.02</v>
      </c>
      <c r="E4" s="40">
        <f>MAX(F4:O4)</f>
        <v>1.25</v>
      </c>
      <c r="F4" s="118"/>
      <c r="G4" s="118"/>
      <c r="H4" s="35">
        <v>1.06</v>
      </c>
      <c r="I4" s="35">
        <v>1.25</v>
      </c>
      <c r="J4" s="118">
        <v>1.02</v>
      </c>
      <c r="K4" s="36">
        <v>1.1499999999999999</v>
      </c>
      <c r="L4" s="227">
        <v>1.1499999999999999</v>
      </c>
      <c r="M4" s="118"/>
      <c r="N4" s="36">
        <v>1.1499999999999999</v>
      </c>
      <c r="O4" s="118"/>
    </row>
    <row r="5" spans="1:15" x14ac:dyDescent="0.2">
      <c r="A5" s="111">
        <v>45992</v>
      </c>
      <c r="B5" s="37"/>
      <c r="C5" s="38">
        <f>AVERAGE(F5:O5)</f>
        <v>1.1499999999999999</v>
      </c>
      <c r="D5" s="39">
        <f>MIN(F5:O5)</f>
        <v>1.1499999999999999</v>
      </c>
      <c r="E5" s="40">
        <f>MAX(F5:O5)</f>
        <v>1.1499999999999999</v>
      </c>
      <c r="F5" s="118"/>
      <c r="G5" s="118"/>
      <c r="H5" s="35"/>
      <c r="I5" s="35"/>
      <c r="J5" s="118"/>
      <c r="K5" s="36">
        <v>1.1499999999999999</v>
      </c>
      <c r="L5" s="226"/>
      <c r="M5" s="118"/>
      <c r="N5" s="36"/>
      <c r="O5" s="118"/>
    </row>
    <row r="6" spans="1:15" x14ac:dyDescent="0.2">
      <c r="A6" s="47" t="s">
        <v>36</v>
      </c>
      <c r="B6" s="48"/>
      <c r="C6" s="49"/>
      <c r="D6" s="50"/>
      <c r="E6" s="51"/>
      <c r="F6" s="120"/>
      <c r="G6" s="106"/>
      <c r="H6" s="60"/>
      <c r="I6" s="60"/>
      <c r="J6" s="106"/>
      <c r="K6" s="61"/>
      <c r="L6" s="228"/>
      <c r="M6" s="106"/>
      <c r="N6" s="52"/>
      <c r="O6" s="120"/>
    </row>
    <row r="7" spans="1:15" x14ac:dyDescent="0.2">
      <c r="A7" s="30" t="s">
        <v>37</v>
      </c>
      <c r="B7" s="31">
        <v>3.7803043478260872</v>
      </c>
      <c r="C7" s="38"/>
      <c r="D7" s="53"/>
      <c r="E7" s="54"/>
      <c r="F7" s="121"/>
      <c r="G7" s="107"/>
      <c r="H7" s="35"/>
      <c r="I7" s="35"/>
      <c r="J7" s="107"/>
      <c r="K7" s="36"/>
      <c r="L7" s="229"/>
      <c r="M7" s="107"/>
      <c r="N7" s="36"/>
      <c r="O7" s="118"/>
    </row>
    <row r="8" spans="1:15" x14ac:dyDescent="0.2">
      <c r="A8" s="111">
        <f>A3</f>
        <v>45261</v>
      </c>
      <c r="B8" s="37"/>
      <c r="C8" s="38">
        <f>AVERAGE(F8:O8)</f>
        <v>4.0414285714285709</v>
      </c>
      <c r="D8" s="39">
        <f>MIN(F8:O8)</f>
        <v>4</v>
      </c>
      <c r="E8" s="40">
        <f>MAX(F8:O8)</f>
        <v>4.1100000000000003</v>
      </c>
      <c r="F8" s="113">
        <v>4.05</v>
      </c>
      <c r="G8" s="118"/>
      <c r="H8" s="35">
        <v>4</v>
      </c>
      <c r="I8" s="35"/>
      <c r="J8" s="118"/>
      <c r="K8" s="36">
        <v>4</v>
      </c>
      <c r="L8" s="226">
        <v>4.1100000000000003</v>
      </c>
      <c r="M8" s="118">
        <v>4.03</v>
      </c>
      <c r="N8" s="36">
        <v>4.0999999999999996</v>
      </c>
      <c r="O8" s="118">
        <v>4</v>
      </c>
    </row>
    <row r="9" spans="1:15" x14ac:dyDescent="0.2">
      <c r="A9" s="111">
        <f>A4</f>
        <v>45627</v>
      </c>
      <c r="B9" s="37"/>
      <c r="C9" s="38">
        <f>AVERAGE(F9:O9)</f>
        <v>3.4971428571428573</v>
      </c>
      <c r="D9" s="39">
        <f>MIN(F9:O9)</f>
        <v>3</v>
      </c>
      <c r="E9" s="40">
        <f>MAX(F9:O9)</f>
        <v>4</v>
      </c>
      <c r="F9" s="113">
        <v>3.8</v>
      </c>
      <c r="G9" s="118"/>
      <c r="H9" s="35">
        <v>3</v>
      </c>
      <c r="I9" s="35"/>
      <c r="J9" s="118"/>
      <c r="K9" s="36">
        <v>3.25</v>
      </c>
      <c r="L9" s="226">
        <v>3.97</v>
      </c>
      <c r="M9" s="118">
        <v>3.46</v>
      </c>
      <c r="N9" s="36">
        <v>3</v>
      </c>
      <c r="O9" s="118">
        <v>4</v>
      </c>
    </row>
    <row r="10" spans="1:15" x14ac:dyDescent="0.2">
      <c r="A10" s="111">
        <f>A5</f>
        <v>45992</v>
      </c>
      <c r="B10" s="42"/>
      <c r="C10" s="38">
        <f>AVERAGE(F10:O10)</f>
        <v>3.0333333333333332</v>
      </c>
      <c r="D10" s="39">
        <f>MIN(F10:O10)</f>
        <v>2.9</v>
      </c>
      <c r="E10" s="40">
        <f>MAX(F10:O10)</f>
        <v>3.2</v>
      </c>
      <c r="F10" s="124">
        <v>3.2</v>
      </c>
      <c r="G10" s="105"/>
      <c r="H10" s="129"/>
      <c r="I10" s="129"/>
      <c r="J10" s="105"/>
      <c r="K10" s="46">
        <v>2.9</v>
      </c>
      <c r="L10" s="230"/>
      <c r="M10" s="105"/>
      <c r="N10" s="36"/>
      <c r="O10" s="119">
        <v>3</v>
      </c>
    </row>
    <row r="11" spans="1:15" x14ac:dyDescent="0.2">
      <c r="A11" s="47" t="s">
        <v>38</v>
      </c>
      <c r="B11" s="31">
        <v>5.6433613043478257</v>
      </c>
      <c r="C11" s="49"/>
      <c r="D11" s="58"/>
      <c r="E11" s="59"/>
      <c r="F11" s="122"/>
      <c r="G11" s="108"/>
      <c r="H11" s="60"/>
      <c r="I11" s="60"/>
      <c r="J11" s="108"/>
      <c r="K11" s="61"/>
      <c r="L11" s="231"/>
      <c r="M11" s="108"/>
      <c r="N11" s="61"/>
      <c r="O11" s="122"/>
    </row>
    <row r="12" spans="1:15" x14ac:dyDescent="0.2">
      <c r="A12" s="111">
        <f>A3</f>
        <v>45261</v>
      </c>
      <c r="B12" s="62"/>
      <c r="C12" s="38">
        <f>AVERAGE(F12:O12)</f>
        <v>5.333333333333333</v>
      </c>
      <c r="D12" s="39">
        <f>MIN(F12:O12)</f>
        <v>5.3</v>
      </c>
      <c r="E12" s="40">
        <f>MAX(F12:O12)</f>
        <v>5.4</v>
      </c>
      <c r="F12" s="118"/>
      <c r="G12" s="118"/>
      <c r="H12" s="125"/>
      <c r="I12" s="35"/>
      <c r="J12" s="118"/>
      <c r="K12" s="36">
        <v>5.4</v>
      </c>
      <c r="L12" s="226"/>
      <c r="M12" s="118">
        <v>5.3</v>
      </c>
      <c r="N12" s="36">
        <v>5.3</v>
      </c>
      <c r="O12" s="118"/>
    </row>
    <row r="13" spans="1:15" x14ac:dyDescent="0.2">
      <c r="A13" s="111">
        <f>A4</f>
        <v>45627</v>
      </c>
      <c r="B13" s="62"/>
      <c r="C13" s="38">
        <f>AVERAGE(F13:O13)</f>
        <v>3.1999999999999997</v>
      </c>
      <c r="D13" s="39">
        <f>MIN(F13:O13)</f>
        <v>2.6</v>
      </c>
      <c r="E13" s="40">
        <f>MAX(F13:O13)</f>
        <v>4</v>
      </c>
      <c r="F13" s="118"/>
      <c r="G13" s="118"/>
      <c r="H13" s="125"/>
      <c r="I13" s="35"/>
      <c r="J13" s="118"/>
      <c r="K13" s="36">
        <v>3</v>
      </c>
      <c r="L13" s="226"/>
      <c r="M13" s="118">
        <v>4</v>
      </c>
      <c r="N13" s="36">
        <v>2.6</v>
      </c>
      <c r="O13" s="118"/>
    </row>
    <row r="14" spans="1:15" x14ac:dyDescent="0.2">
      <c r="A14" s="111">
        <f>A5</f>
        <v>45992</v>
      </c>
      <c r="B14" s="63"/>
      <c r="C14" s="38">
        <f>AVERAGE(F14:O14)</f>
        <v>3</v>
      </c>
      <c r="D14" s="39">
        <f>MIN(F14:O14)</f>
        <v>3</v>
      </c>
      <c r="E14" s="40">
        <f>MAX(F14:O14)</f>
        <v>3</v>
      </c>
      <c r="F14" s="119"/>
      <c r="G14" s="105"/>
      <c r="H14" s="125"/>
      <c r="I14" s="35"/>
      <c r="J14" s="105"/>
      <c r="K14" s="36">
        <v>3</v>
      </c>
      <c r="L14" s="230"/>
      <c r="M14" s="105"/>
      <c r="N14" s="36"/>
      <c r="O14" s="119"/>
    </row>
    <row r="15" spans="1:15" x14ac:dyDescent="0.2">
      <c r="A15" s="47" t="s">
        <v>39</v>
      </c>
      <c r="B15" s="64"/>
      <c r="C15" s="49"/>
      <c r="D15" s="58"/>
      <c r="E15" s="59"/>
      <c r="F15" s="120"/>
      <c r="G15" s="106"/>
      <c r="H15" s="122"/>
      <c r="I15" s="60"/>
      <c r="J15" s="106"/>
      <c r="K15" s="61"/>
      <c r="L15" s="228"/>
      <c r="M15" s="106"/>
      <c r="N15" s="52"/>
      <c r="O15" s="120"/>
    </row>
    <row r="16" spans="1:15" x14ac:dyDescent="0.2">
      <c r="A16" s="30" t="s">
        <v>40</v>
      </c>
      <c r="B16" s="65">
        <v>2.5502652173913041</v>
      </c>
      <c r="C16" s="38"/>
      <c r="D16" s="39"/>
      <c r="E16" s="40"/>
      <c r="F16" s="118"/>
      <c r="G16" s="104"/>
      <c r="H16" s="118"/>
      <c r="I16" s="35"/>
      <c r="J16" s="104"/>
      <c r="K16" s="36"/>
      <c r="L16" s="226"/>
      <c r="M16" s="104"/>
      <c r="N16" s="36"/>
      <c r="O16" s="118"/>
    </row>
    <row r="17" spans="1:15" x14ac:dyDescent="0.2">
      <c r="A17" s="111">
        <f>A3</f>
        <v>45261</v>
      </c>
      <c r="B17" s="66"/>
      <c r="C17" s="38">
        <f>AVERAGE(F17:O17)</f>
        <v>2.4449999999999998</v>
      </c>
      <c r="D17" s="39">
        <f>MIN(F17:O17)</f>
        <v>1.75</v>
      </c>
      <c r="E17" s="40">
        <f>MAX(F17:O17)</f>
        <v>3</v>
      </c>
      <c r="F17" s="118">
        <v>2.6</v>
      </c>
      <c r="G17" s="118">
        <v>2.25</v>
      </c>
      <c r="H17" s="118">
        <v>2.6</v>
      </c>
      <c r="I17" s="35">
        <v>2.6</v>
      </c>
      <c r="J17" s="118">
        <v>1.75</v>
      </c>
      <c r="K17" s="36">
        <v>2.2999999999999998</v>
      </c>
      <c r="L17" s="227">
        <v>2.6</v>
      </c>
      <c r="M17" s="118">
        <v>2.35</v>
      </c>
      <c r="N17" s="36">
        <v>3</v>
      </c>
      <c r="O17" s="118">
        <v>2.4</v>
      </c>
    </row>
    <row r="18" spans="1:15" x14ac:dyDescent="0.2">
      <c r="A18" s="111">
        <f>A4</f>
        <v>45627</v>
      </c>
      <c r="B18" s="66"/>
      <c r="C18" s="38">
        <f>AVERAGE(F18:O18)</f>
        <v>2.2400000000000002</v>
      </c>
      <c r="D18" s="39">
        <f>MIN(F18:O18)</f>
        <v>1.5</v>
      </c>
      <c r="E18" s="40">
        <f>MAX(F18:O18)</f>
        <v>2.6</v>
      </c>
      <c r="F18" s="118">
        <v>2.2999999999999998</v>
      </c>
      <c r="G18" s="118">
        <v>2</v>
      </c>
      <c r="H18" s="118">
        <v>2.6</v>
      </c>
      <c r="I18" s="35">
        <v>2.4500000000000002</v>
      </c>
      <c r="J18" s="118">
        <v>1.5</v>
      </c>
      <c r="K18" s="36">
        <v>2.2000000000000002</v>
      </c>
      <c r="L18" s="227">
        <v>2.5</v>
      </c>
      <c r="M18" s="118">
        <v>2.1</v>
      </c>
      <c r="N18" s="36">
        <v>2.5</v>
      </c>
      <c r="O18" s="118">
        <v>2.25</v>
      </c>
    </row>
    <row r="19" spans="1:15" x14ac:dyDescent="0.2">
      <c r="A19" s="115">
        <f>A5</f>
        <v>45992</v>
      </c>
      <c r="B19" s="67"/>
      <c r="C19" s="43">
        <f>AVERAGE(F19:O19)</f>
        <v>2.3374999999999999</v>
      </c>
      <c r="D19" s="44">
        <f>MIN(F19:O19)</f>
        <v>2</v>
      </c>
      <c r="E19" s="45">
        <f>MAX(F19:O19)</f>
        <v>2.65</v>
      </c>
      <c r="F19" s="119">
        <v>2.1</v>
      </c>
      <c r="G19" s="105">
        <v>2</v>
      </c>
      <c r="H19" s="119"/>
      <c r="I19" s="129"/>
      <c r="J19" s="105"/>
      <c r="K19" s="46">
        <v>2.6</v>
      </c>
      <c r="L19" s="232"/>
      <c r="M19" s="119"/>
      <c r="N19" s="46"/>
      <c r="O19" s="119">
        <v>2.65</v>
      </c>
    </row>
    <row r="20" spans="1:15" x14ac:dyDescent="0.2">
      <c r="A20" s="30" t="s">
        <v>41</v>
      </c>
      <c r="B20" s="31">
        <v>3.224456521739131</v>
      </c>
      <c r="C20" s="38"/>
      <c r="D20" s="39"/>
      <c r="E20" s="40"/>
      <c r="F20" s="118"/>
      <c r="G20" s="104"/>
      <c r="H20" s="118"/>
      <c r="I20" s="35"/>
      <c r="J20" s="104"/>
      <c r="K20" s="36"/>
      <c r="L20" s="226"/>
      <c r="M20" s="104"/>
      <c r="N20" s="36"/>
      <c r="O20" s="118"/>
    </row>
    <row r="21" spans="1:15" x14ac:dyDescent="0.2">
      <c r="A21" s="111">
        <f>A3</f>
        <v>45261</v>
      </c>
      <c r="B21" s="62"/>
      <c r="C21" s="38">
        <f>AVERAGE(F21:O21)</f>
        <v>3.1666666666666665</v>
      </c>
      <c r="D21" s="39">
        <f>MIN(F21:O21)</f>
        <v>2.9</v>
      </c>
      <c r="E21" s="40">
        <f>MAX(F21:O21)</f>
        <v>3.6</v>
      </c>
      <c r="F21" s="118">
        <v>3.25</v>
      </c>
      <c r="G21" s="118">
        <v>2.9</v>
      </c>
      <c r="H21" s="125"/>
      <c r="I21" s="207"/>
      <c r="J21" s="118"/>
      <c r="K21" s="36">
        <v>3</v>
      </c>
      <c r="L21" s="227">
        <v>3.3</v>
      </c>
      <c r="M21" s="118">
        <v>2.95</v>
      </c>
      <c r="N21" s="36">
        <v>3.6</v>
      </c>
      <c r="O21" s="118"/>
    </row>
    <row r="22" spans="1:15" x14ac:dyDescent="0.2">
      <c r="A22" s="111">
        <f>A4</f>
        <v>45627</v>
      </c>
      <c r="B22" s="62"/>
      <c r="C22" s="38">
        <f>AVERAGE(F22:O22)</f>
        <v>2.9683333333333333</v>
      </c>
      <c r="D22" s="39">
        <f>MIN(F22:O22)</f>
        <v>2.7</v>
      </c>
      <c r="E22" s="40">
        <f>MAX(F22:O22)</f>
        <v>3.3</v>
      </c>
      <c r="F22" s="118">
        <v>3.05</v>
      </c>
      <c r="G22" s="118">
        <v>2.86</v>
      </c>
      <c r="H22" s="125"/>
      <c r="I22" s="207"/>
      <c r="J22" s="118"/>
      <c r="K22" s="36">
        <v>2.9</v>
      </c>
      <c r="L22" s="227">
        <v>3.3</v>
      </c>
      <c r="M22" s="118">
        <v>2.7</v>
      </c>
      <c r="N22" s="36">
        <v>3</v>
      </c>
      <c r="O22" s="118"/>
    </row>
    <row r="23" spans="1:15" x14ac:dyDescent="0.2">
      <c r="A23" s="111">
        <f>A5</f>
        <v>45992</v>
      </c>
      <c r="B23" s="63"/>
      <c r="C23" s="38">
        <f>AVERAGE(F23:O23)</f>
        <v>3.0366666666666666</v>
      </c>
      <c r="D23" s="39">
        <f>MIN(F23:O23)</f>
        <v>2.86</v>
      </c>
      <c r="E23" s="40">
        <f>MAX(F23:O23)</f>
        <v>3.25</v>
      </c>
      <c r="F23" s="119">
        <v>3</v>
      </c>
      <c r="G23" s="105">
        <v>2.86</v>
      </c>
      <c r="H23" s="125"/>
      <c r="I23" s="208"/>
      <c r="J23" s="105"/>
      <c r="K23" s="46">
        <v>3.25</v>
      </c>
      <c r="L23" s="232"/>
      <c r="M23" s="105"/>
      <c r="N23" s="46"/>
      <c r="O23" s="119"/>
    </row>
    <row r="24" spans="1:15" x14ac:dyDescent="0.2">
      <c r="A24" s="47" t="s">
        <v>42</v>
      </c>
      <c r="B24" s="31">
        <v>4.1700304347826087</v>
      </c>
      <c r="C24" s="49"/>
      <c r="D24" s="58"/>
      <c r="E24" s="59"/>
      <c r="F24" s="122"/>
      <c r="G24" s="108"/>
      <c r="H24" s="122"/>
      <c r="I24" s="60"/>
      <c r="J24" s="108"/>
      <c r="K24" s="61"/>
      <c r="L24" s="231"/>
      <c r="M24" s="108"/>
      <c r="N24" s="61"/>
      <c r="O24" s="122"/>
    </row>
    <row r="25" spans="1:15" x14ac:dyDescent="0.2">
      <c r="A25" s="111">
        <f>A3</f>
        <v>45261</v>
      </c>
      <c r="B25" s="62"/>
      <c r="C25" s="38">
        <f>AVERAGE(F25:O25)</f>
        <v>3.7111111111111108</v>
      </c>
      <c r="D25" s="39">
        <f>MIN(F25:O25)</f>
        <v>3</v>
      </c>
      <c r="E25" s="40">
        <f>MAX(F25:O25)</f>
        <v>4.1500000000000004</v>
      </c>
      <c r="F25" s="118"/>
      <c r="G25" s="118">
        <v>3.65</v>
      </c>
      <c r="H25" s="125">
        <v>4</v>
      </c>
      <c r="I25" s="207">
        <v>3.35</v>
      </c>
      <c r="J25" s="118">
        <v>3</v>
      </c>
      <c r="K25" s="36">
        <v>3.5</v>
      </c>
      <c r="L25" s="226">
        <v>4.1500000000000004</v>
      </c>
      <c r="M25" s="118">
        <v>4</v>
      </c>
      <c r="N25" s="36">
        <v>4</v>
      </c>
      <c r="O25" s="118">
        <v>3.75</v>
      </c>
    </row>
    <row r="26" spans="1:15" x14ac:dyDescent="0.2">
      <c r="A26" s="111">
        <f>A4</f>
        <v>45627</v>
      </c>
      <c r="B26" s="62"/>
      <c r="C26" s="38">
        <f>AVERAGE(F26:O26)</f>
        <v>3.3777777777777778</v>
      </c>
      <c r="D26" s="39">
        <f>MIN(F26:O26)</f>
        <v>2.5</v>
      </c>
      <c r="E26" s="40">
        <f>MAX(F26:O26)</f>
        <v>3.7</v>
      </c>
      <c r="F26" s="118"/>
      <c r="G26" s="118">
        <v>3.65</v>
      </c>
      <c r="H26" s="125">
        <v>3.5</v>
      </c>
      <c r="I26" s="207">
        <v>3.6</v>
      </c>
      <c r="J26" s="118">
        <v>2.5</v>
      </c>
      <c r="K26" s="36">
        <v>3.5</v>
      </c>
      <c r="L26" s="226">
        <v>3.7</v>
      </c>
      <c r="M26" s="118">
        <v>3.45</v>
      </c>
      <c r="N26" s="36">
        <v>3</v>
      </c>
      <c r="O26" s="118">
        <v>3.5</v>
      </c>
    </row>
    <row r="27" spans="1:15" x14ac:dyDescent="0.2">
      <c r="A27" s="115">
        <f>A5</f>
        <v>45992</v>
      </c>
      <c r="B27" s="63"/>
      <c r="C27" s="43">
        <f>AVERAGE(F27:O27)</f>
        <v>3.65</v>
      </c>
      <c r="D27" s="44">
        <f>MIN(F27:O27)</f>
        <v>3.3</v>
      </c>
      <c r="E27" s="45">
        <f>MAX(F27:O27)</f>
        <v>4</v>
      </c>
      <c r="F27" s="119"/>
      <c r="G27" s="105">
        <v>3.65</v>
      </c>
      <c r="H27" s="128"/>
      <c r="I27" s="209"/>
      <c r="J27" s="119"/>
      <c r="K27" s="46">
        <v>4</v>
      </c>
      <c r="L27" s="230"/>
      <c r="M27" s="105"/>
      <c r="N27" s="46"/>
      <c r="O27" s="119">
        <v>3.3</v>
      </c>
    </row>
    <row r="28" spans="1:15" ht="24" x14ac:dyDescent="0.2">
      <c r="A28" s="153" t="s">
        <v>43</v>
      </c>
      <c r="B28" s="31">
        <v>85.168260869565216</v>
      </c>
      <c r="C28" s="38"/>
      <c r="D28" s="39"/>
      <c r="E28" s="40"/>
      <c r="F28" s="118"/>
      <c r="G28" s="104"/>
      <c r="H28" s="118"/>
      <c r="I28" s="35"/>
      <c r="J28" s="104"/>
      <c r="K28" s="41"/>
      <c r="L28" s="198"/>
      <c r="M28" s="104"/>
      <c r="N28" s="56"/>
      <c r="O28" s="118"/>
    </row>
    <row r="29" spans="1:15" x14ac:dyDescent="0.2">
      <c r="A29" s="111">
        <f>A3</f>
        <v>45261</v>
      </c>
      <c r="B29" s="68"/>
      <c r="C29" s="38">
        <f>AVERAGE(F29:O29)</f>
        <v>85.571428571428569</v>
      </c>
      <c r="D29" s="39">
        <f>MIN(F29:O29)</f>
        <v>78</v>
      </c>
      <c r="E29" s="40">
        <f>MAX(F29:O29)</f>
        <v>95</v>
      </c>
      <c r="F29" s="118"/>
      <c r="G29" s="118">
        <v>78</v>
      </c>
      <c r="H29" s="118">
        <v>95</v>
      </c>
      <c r="I29" s="35">
        <v>85</v>
      </c>
      <c r="J29" s="118">
        <v>80</v>
      </c>
      <c r="K29" s="36">
        <v>92</v>
      </c>
      <c r="L29" s="199"/>
      <c r="M29" s="118">
        <v>79</v>
      </c>
      <c r="N29" s="36"/>
      <c r="O29" s="118">
        <v>90</v>
      </c>
    </row>
    <row r="30" spans="1:15" x14ac:dyDescent="0.2">
      <c r="A30" s="111">
        <f>A4</f>
        <v>45627</v>
      </c>
      <c r="B30" s="68"/>
      <c r="C30" s="38">
        <f>AVERAGE(F30:O30)</f>
        <v>84.571428571428569</v>
      </c>
      <c r="D30" s="39">
        <f>MIN(F30:O30)</f>
        <v>73</v>
      </c>
      <c r="E30" s="40">
        <f>MAX(F30:O30)</f>
        <v>100</v>
      </c>
      <c r="F30" s="118"/>
      <c r="G30" s="118">
        <v>73</v>
      </c>
      <c r="H30" s="118">
        <v>95</v>
      </c>
      <c r="I30" s="35">
        <v>85</v>
      </c>
      <c r="J30" s="118">
        <v>75</v>
      </c>
      <c r="K30" s="36">
        <v>89</v>
      </c>
      <c r="L30" s="199"/>
      <c r="M30" s="118">
        <v>75</v>
      </c>
      <c r="N30" s="36"/>
      <c r="O30" s="118">
        <v>100</v>
      </c>
    </row>
    <row r="31" spans="1:15" ht="12.75" thickBot="1" x14ac:dyDescent="0.25">
      <c r="A31" s="115">
        <f>A5</f>
        <v>45992</v>
      </c>
      <c r="B31" s="182"/>
      <c r="C31" s="43">
        <f>AVERAGE(F31:O31)</f>
        <v>85</v>
      </c>
      <c r="D31" s="44">
        <f>MIN(F31:O31)</f>
        <v>70</v>
      </c>
      <c r="E31" s="45">
        <f>MAX(F31:O31)</f>
        <v>110</v>
      </c>
      <c r="F31" s="123"/>
      <c r="G31" s="109">
        <v>70</v>
      </c>
      <c r="H31" s="123"/>
      <c r="I31" s="123"/>
      <c r="J31" s="109"/>
      <c r="K31" s="123">
        <v>75</v>
      </c>
      <c r="L31" s="190"/>
      <c r="M31" s="109"/>
      <c r="N31" s="70"/>
      <c r="O31" s="123">
        <v>110</v>
      </c>
    </row>
    <row r="32" spans="1:15" x14ac:dyDescent="0.2">
      <c r="A32" s="71"/>
      <c r="B32" s="72"/>
      <c r="C32" s="41"/>
      <c r="D32" s="41"/>
      <c r="E32" s="41"/>
      <c r="F32" s="57"/>
      <c r="G32" s="57"/>
      <c r="H32" s="57"/>
      <c r="I32" s="57"/>
      <c r="J32" s="57"/>
      <c r="K32" s="57"/>
      <c r="L32" s="191"/>
      <c r="M32" s="57"/>
      <c r="N32" s="57"/>
      <c r="O32" s="73"/>
    </row>
    <row r="33" spans="1:14" x14ac:dyDescent="0.2">
      <c r="A33" s="152"/>
      <c r="B33" s="29"/>
      <c r="C33" s="29"/>
      <c r="E33" s="55"/>
      <c r="F33" s="55"/>
      <c r="G33" s="55"/>
      <c r="H33" s="74"/>
      <c r="I33" s="74"/>
      <c r="J33" s="74"/>
      <c r="K33" s="74"/>
      <c r="L33" s="192"/>
      <c r="M33" s="74"/>
      <c r="N33" s="74"/>
    </row>
  </sheetData>
  <phoneticPr fontId="15" type="noConversion"/>
  <printOptions horizontalCentered="1" verticalCentered="1"/>
  <pageMargins left="0.74803149606299213" right="0.74803149606299213" top="0.98425196850393704" bottom="0.98425196850393704" header="0.51181102362204722" footer="0.51181102362204722"/>
  <pageSetup paperSize="9" scale="83" orientation="landscape" r:id="rId1"/>
  <headerFooter alignWithMargins="0">
    <oddFooter>&amp;C&amp;D  &amp;&amp;R&amp;Z&amp;F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vt:lpstr>
      <vt:lpstr>Belgium</vt:lpstr>
      <vt:lpstr>Euro area</vt:lpstr>
      <vt:lpstr>Financial market and Oil price</vt:lpstr>
      <vt:lpstr>Summary!Print_Area</vt:lpstr>
      <vt:lpstr>Belgium!Print_Titles</vt:lpstr>
      <vt:lpstr>'Euro area'!Print_Titles</vt:lpstr>
    </vt:vector>
  </TitlesOfParts>
  <Company>National Bank of Belgium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Dresse Luc</dc:creator>
  <cp:lastModifiedBy>Basselier Raisa</cp:lastModifiedBy>
  <cp:lastPrinted>2023-06-23T06:05:48Z</cp:lastPrinted>
  <dcterms:created xsi:type="dcterms:W3CDTF">2017-02-16T16:28:55Z</dcterms:created>
  <dcterms:modified xsi:type="dcterms:W3CDTF">2023-09-28T11:56:40Z</dcterms:modified>
</cp:coreProperties>
</file>